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4"/>
  </bookViews>
  <sheets>
    <sheet name="งบดุล" sheetId="1" r:id="rId1"/>
    <sheet name="ส่วนของผู้ถือหุ้นงบรวม" sheetId="2" r:id="rId2"/>
    <sheet name="ส่วนของผู้ถือหุ้น" sheetId="3" r:id="rId3"/>
    <sheet name="งบกำไรขาดทุน" sheetId="4" r:id="rId4"/>
    <sheet name="งบกระแสเงินสด" sheetId="5" r:id="rId5"/>
  </sheets>
  <definedNames>
    <definedName name="_xlnm.Print_Area" localSheetId="4">'งบกระแสเงินสด'!$A$1:$O$93</definedName>
    <definedName name="_xlnm.Print_Area" localSheetId="0">'งบดุล'!$A$1:$N$132</definedName>
    <definedName name="_xlnm.Print_Area" localSheetId="1">'ส่วนของผู้ถือหุ้นงบรวม'!$A$1:$S$28</definedName>
  </definedNames>
  <calcPr fullCalcOnLoad="1"/>
</workbook>
</file>

<file path=xl/sharedStrings.xml><?xml version="1.0" encoding="utf-8"?>
<sst xmlns="http://schemas.openxmlformats.org/spreadsheetml/2006/main" count="391" uniqueCount="218">
  <si>
    <t>บริษัท บริหารและพัฒนาเพื่อการอนุรักษ์สิ่งแวดล้อม จำกัด (มหาชน) และบริษัทย่อย</t>
  </si>
  <si>
    <t xml:space="preserve">งบกำไรขาดทุน </t>
  </si>
  <si>
    <t>งบการเงินรวม</t>
  </si>
  <si>
    <t>งบการเงินเฉพาะบริษัท</t>
  </si>
  <si>
    <t>หมายเหตุ</t>
  </si>
  <si>
    <t xml:space="preserve">รายได้  </t>
  </si>
  <si>
    <t>รายได้ค่าบริการ</t>
  </si>
  <si>
    <t>รายได้อื่น</t>
  </si>
  <si>
    <t>รวมรายได้</t>
  </si>
  <si>
    <t>ต้นทุนบริการ</t>
  </si>
  <si>
    <t>ค่าตอบแทนกรรมการ</t>
  </si>
  <si>
    <t xml:space="preserve">ดอกเบี้ยจ่าย  </t>
  </si>
  <si>
    <t>งบดุล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</si>
  <si>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</si>
  <si>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</si>
  <si>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</si>
  <si>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</t>
  </si>
  <si>
    <t xml:space="preserve">ลูกหนี้การค้า - สุทธิ   </t>
  </si>
  <si>
    <t>วัสดุคงเหลือ</t>
  </si>
  <si>
    <t>สินทรัพย์หมุนเวียนอื่น</t>
  </si>
  <si>
    <t>-   เงินทดรองจ่าย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</si>
  <si>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</si>
  <si>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</si>
  <si>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</si>
  <si>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</si>
  <si>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</si>
  <si>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</si>
  <si>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</si>
  <si>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</si>
  <si>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เจ้าหนี้อื่น</t>
  </si>
  <si>
    <t>หนี้สินหมุนเวียนอื่น</t>
  </si>
  <si>
    <t>-   ต้นทุนหลุมฝังกลบค้างจ่าย</t>
  </si>
  <si>
    <t>-   ภาษีมูลค่าเพิ่มค้างจ่าย</t>
  </si>
  <si>
    <t>-   อื่น ๆ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</si>
  <si>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</si>
  <si>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</si>
  <si>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</si>
  <si>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</si>
  <si>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</si>
  <si>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ส่วนเกินมูลค่าหุ้น - สุทธิ</t>
  </si>
  <si>
    <t>รวมหนี้สินและส่วนของผู้ถือหุ้น</t>
  </si>
  <si>
    <t>งบกระแสเงินสด</t>
  </si>
  <si>
    <t>กระแสเงินสดจากกิจกรรมดำเนินงาน</t>
  </si>
  <si>
    <t>จากกิจกรรมดำเนินงาน</t>
  </si>
  <si>
    <t>ค่าเสื่อมราคาและรายจ่ายตัดบัญชี</t>
  </si>
  <si>
    <t>ตัดจำหน่ายทรัพย์สินถาวร</t>
  </si>
  <si>
    <t>กำไรจากกิจกรรมดำเนินงานก่อนการเปลี่ยนแปลง</t>
  </si>
  <si>
    <t>ในสินทรัพย์และหนี้สินดำเนินงาน</t>
  </si>
  <si>
    <t>สินทรัพย์ดำเนินงานลดลง (เพิ่มขึ้น)</t>
  </si>
  <si>
    <t>ลูกหนี้การค้า</t>
  </si>
  <si>
    <t>หนี้สินดำเนินงานเพิ่มขึ้น (ลดลง)</t>
  </si>
  <si>
    <t xml:space="preserve">หนี้สินหมุนเวียนอื่น </t>
  </si>
  <si>
    <t>เงินสดสุทธิได้มาจาก (ใช้ไปใน) กิจกรรมดำเนินงาน</t>
  </si>
  <si>
    <t>กระแสเงินสดจากกิจกรรมลงทุน</t>
  </si>
  <si>
    <t>เงินสดรับจากการขายอุปกรณ์</t>
  </si>
  <si>
    <t>ซื้อที่ดิน อาคารและอุปกรณ์</t>
  </si>
  <si>
    <t>กระแสเงินสดจากกิจกรรมจัดหาเงิน</t>
  </si>
  <si>
    <t>จ่ายชำระคืนเงินกู้ยืมระยะยาว</t>
  </si>
  <si>
    <t>เงินสดสุทธิได้มาจาก (ใช้ไปใน) กิจกรรมจัดหาเงิน</t>
  </si>
  <si>
    <t>เงินสดและรายการเทียบเท่าเงินสดเพิ่มขึ้น (ลดลง) - สุทธิ</t>
  </si>
  <si>
    <t>ดอกเบี้ยจ่าย</t>
  </si>
  <si>
    <t>ภาษีเงินได้</t>
  </si>
  <si>
    <t xml:space="preserve">งบแสดงการเปลี่ยนแปลงส่วนของผู้ถือหุ้น </t>
  </si>
  <si>
    <t>ทุนเรือนหุ้น</t>
  </si>
  <si>
    <t>ส่วนเกิน</t>
  </si>
  <si>
    <t>ที่ออกและ</t>
  </si>
  <si>
    <t>สำรอง</t>
  </si>
  <si>
    <t>ชำระแล้ว</t>
  </si>
  <si>
    <t>มูลค่าหุ้น - สุทธิ</t>
  </si>
  <si>
    <t>ตามกฎหมาย</t>
  </si>
  <si>
    <t>-   ยังไม่ได้เรียกเก็บเงิน</t>
  </si>
  <si>
    <t>ค่าใช้จ่าย</t>
  </si>
  <si>
    <t>รวมค่าใช้จ่าย</t>
  </si>
  <si>
    <t xml:space="preserve">ที่ดิน อาคารและอุปกรณ์ - สุทธิ </t>
  </si>
  <si>
    <t>ณ วันที่ 31</t>
  </si>
  <si>
    <t>"ยังไม่ได้ตรวจสอบ"</t>
  </si>
  <si>
    <t>"สอบทานแล้ว"</t>
  </si>
  <si>
    <t>"ตรวจสอบแล้ว"</t>
  </si>
  <si>
    <t>.../2</t>
  </si>
  <si>
    <t>- 2 -</t>
  </si>
  <si>
    <t>-   เรียกเก็บเงินแล้ว</t>
  </si>
  <si>
    <t>พันบาท</t>
  </si>
  <si>
    <t>ทุนเรือนหุ้น - มูลค่าหุ้นละ 1 บาท</t>
  </si>
  <si>
    <t xml:space="preserve">ทุนจดทะเบียน  </t>
  </si>
  <si>
    <t xml:space="preserve">         หุ้นสามัญ 900,000,000 หุ้น</t>
  </si>
  <si>
    <t xml:space="preserve">ทุนที่ออกและชำระแล้ว </t>
  </si>
  <si>
    <t>ประมาณการหนี้สินสำหรับค่าขนย้ายและ</t>
  </si>
  <si>
    <t>กำจัดกากอุตสาหกรรม</t>
  </si>
  <si>
    <t>กำไรสุทธิสำหรับงวด</t>
  </si>
  <si>
    <t>เงินสดสุทธิได้มาจาก (ใช้ไปใน) กิจกรรมลงทุน</t>
  </si>
  <si>
    <t>เงินทดรองจ่ายแก่กรรมการ</t>
  </si>
  <si>
    <t>หมายเหตุประกอบงบการเงินระหว่างกาลถือเป็นส่วนหนึ่งของงบการเงินระหว่างกาลนี้</t>
  </si>
  <si>
    <t xml:space="preserve">- 2 -       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</si>
  <si>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</si>
  <si>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</si>
  <si>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ต้นทุนการพัฒนาอสังหาริมทรัพย์</t>
  </si>
  <si>
    <t>จากการเปลี่ยนแปลงมูลค่าเงินลงทุน</t>
  </si>
  <si>
    <t>รายได้จากการขาย - ธุรกิจอสังหาริมทรัพย์</t>
  </si>
  <si>
    <t>-  รายได้เงินปันผล</t>
  </si>
  <si>
    <t>-  อื่น ๆ</t>
  </si>
  <si>
    <t>ค่าใช้จ่ายในการขายและบริหาร</t>
  </si>
  <si>
    <t>ต้นทุนขาย - ธุรกิจอสังหาริมทรัพย์</t>
  </si>
  <si>
    <t>ที่ยังไม่เกิดขึ้นจาก</t>
  </si>
  <si>
    <t>การเปลี่ยนแปลง</t>
  </si>
  <si>
    <t>มูลค่าเงินลงทุน</t>
  </si>
  <si>
    <t>จัดสรรแล้ว -</t>
  </si>
  <si>
    <t>ยังไม่จัดสรร</t>
  </si>
  <si>
    <t>เงินให้กู้ยืมระยะยาวแก่บริษัทย่อย</t>
  </si>
  <si>
    <t>ต้นทุนการพัฒนาอสังหาริมทรัพย์ลดลงจากการโอนเป็นต้นทุนขาย</t>
  </si>
  <si>
    <t>ขาดทุนที่ยังไม่เกิดขึ้น</t>
  </si>
  <si>
    <t>กำไรสะสม</t>
  </si>
  <si>
    <t>ขาดทุน</t>
  </si>
  <si>
    <t>กำไรจากการขายอุปกรณ์</t>
  </si>
  <si>
    <t>จัดสรรแล้ว</t>
  </si>
  <si>
    <t>-  กิจการที่เกี่ยวข้องกัน</t>
  </si>
  <si>
    <t>-  กิจการอื่น</t>
  </si>
  <si>
    <t>เงินปันผลจ่าย</t>
  </si>
  <si>
    <t>เงินฝากสถาบันการเงินที่มีภาระค้ำประกัน</t>
  </si>
  <si>
    <t>-   ค่าเช่าจ่ายล่วงหน้าแก่กิจการที่เกี่ยวข้องกัน</t>
  </si>
  <si>
    <t>กำไรก่อนดอกเบี้ยจ่ายและภาษีเงินได้</t>
  </si>
  <si>
    <t>กำไรสุทธิ</t>
  </si>
  <si>
    <t>กำไรต่อหุ้นขั้นพื้นฐาน  (บาท)</t>
  </si>
  <si>
    <t>-   ค่าที่ดินรอรับคืนจากผู้ขาย</t>
  </si>
  <si>
    <t>เงินลงทุนในกรรมสิทธิ์ห้องชุด</t>
  </si>
  <si>
    <t>เงินลงทุนในบริษัทย่อย</t>
  </si>
  <si>
    <t>เจ้าหนี้เช่าซื้อที่ครบกำหนดชำระภายในหนึ่งปี</t>
  </si>
  <si>
    <t>ยอดคงเหลือ ณ วันที่ 30 มิถุนายน 2550</t>
  </si>
  <si>
    <t>รายการปรับกระทบกำไรสุทธิเป็นเงินสดรับ (จ่าย)</t>
  </si>
  <si>
    <t>จ่ายเงินปันผล</t>
  </si>
  <si>
    <t>ยอดคงเหลือ ณ วันที่ 1 มกราคม 2550</t>
  </si>
  <si>
    <t>เงินสดรับจากการขายเงินลงทุนในกรรมสิทธิ์ห้องชุด</t>
  </si>
  <si>
    <t>เงินสดรับจากการคืนทุนของบริษัทย่อย</t>
  </si>
  <si>
    <t>กำไรจากการขายเงินลงทุนในกรรมสิทธิ์ห้องชุด</t>
  </si>
  <si>
    <t>ปรับปรุงค่าเผื่อหนี้สงสัยจะสูญ</t>
  </si>
  <si>
    <t>จ่ายชำระเจ้าหนี้เช่าซื้อ</t>
  </si>
  <si>
    <t>ปรับเพิ่มการด้อยค่าของเงินลงทุนในบริษัทย่อย</t>
  </si>
  <si>
    <t>ค่าที่ดินรอรับคืนจากผู้ขาย</t>
  </si>
  <si>
    <t>ณ วันที่ 30</t>
  </si>
  <si>
    <t>-   เงินกองทุนอนุรักษ์สิ่งแวดล้อมค้างจ่าย</t>
  </si>
  <si>
    <t>เงินฝากสถาบันการเงินที่มีภาระค้ำประกันลดลง (เพิ่มขึ้น)</t>
  </si>
  <si>
    <t>งบแสดงการเปลี่ยนแปลงส่วนของผู้ถือหุ้น</t>
  </si>
  <si>
    <t>ของผู้ถือหุ้น</t>
  </si>
  <si>
    <t>ส่วนของ</t>
  </si>
  <si>
    <t>รวมส่วน</t>
  </si>
  <si>
    <t>บริษัทใหญ่</t>
  </si>
  <si>
    <t>ผู้ถือหุ้นส่วนน้อย</t>
  </si>
  <si>
    <t>การเปลี่ยนแปลงมูลค่าเงินลงทุนในระหว่างงวด</t>
  </si>
  <si>
    <t>ยอดคงเหลือ ณ วันที่ 1 มกราคม 2551</t>
  </si>
  <si>
    <t>เงินให้กู้ยืมระยะสั้นแก่บริษัทย่อย</t>
  </si>
  <si>
    <t xml:space="preserve">-  ต้นทุนในการเตรียมหลุมฝังกลบ - สุทธิ  </t>
  </si>
  <si>
    <t>-  ภาษีเงินได้หัก ณ ที่จ่าย</t>
  </si>
  <si>
    <t>-  เงินมัดจำค่าซื้อที่ดินรอการพัฒนาในอนาคต</t>
  </si>
  <si>
    <t>-  เงินมัดจำการเช่าแก่กิจการที่เกี่ยวข้องกัน</t>
  </si>
  <si>
    <t>-  เงินมัดจำและอื่น ๆ</t>
  </si>
  <si>
    <t>ประมาณการหนี้สินสำหรับค่าใช้จ่าย</t>
  </si>
  <si>
    <t>เพื่อยุติข้อพิพาท</t>
  </si>
  <si>
    <t>-   ค่าใช้จ่ายค้างจ่าย</t>
  </si>
  <si>
    <t>-   เงินชดเชยเพื่อยุติข้อพิพาทค้างจ่าย</t>
  </si>
  <si>
    <t xml:space="preserve">เจ้าหนี้เช่าซื้อ </t>
  </si>
  <si>
    <t>…/2</t>
  </si>
  <si>
    <t>สำรองตามกฎหมาย</t>
  </si>
  <si>
    <t>ยังไม่จัดสรร  (ภายหลังจากการปรับปรุงทุนของ</t>
  </si>
  <si>
    <t>กิจการใหม่ เมื่อวันที่ 31 ธันวาคม 2547)</t>
  </si>
  <si>
    <t>มิถุนายน 2551</t>
  </si>
  <si>
    <t>ธันวาคม 2550</t>
  </si>
  <si>
    <t>ณ วันที่ 30  มิถุนายน  2551 และวันที่ 31  ธันวาคม  2550</t>
  </si>
  <si>
    <t>3 และ 5</t>
  </si>
  <si>
    <t>ที่ดินและสิ่งปลูกสร้างรอการพัฒนาในอนาคต</t>
  </si>
  <si>
    <t>สินทรัพย์ไม่มีตัวตน - โปรแกรมคอมพิวเตอร์ - สุทธิ</t>
  </si>
  <si>
    <t>เงินกู้ยืมระยะยาว</t>
  </si>
  <si>
    <t>รวมส่วนของผู้ถือหุ้นบริษัทใหญ่</t>
  </si>
  <si>
    <t>ส่วนของผู้ถือหุ้นส่วนน้อย</t>
  </si>
  <si>
    <t>รวมส่วนของผู้ถือหุ้น</t>
  </si>
  <si>
    <t>ยอดคงเหลือ ณ วันที่ 30 มิถุนายน 2551</t>
  </si>
  <si>
    <t>สำหรับงวดหกเดือนสิ้นสุดวันที่  30  มิถุนายน  2551</t>
  </si>
  <si>
    <t>(เปรียบเทียบตัวเลขสำหรับงวดหกเดือนสิ้นสุดวันที่  30  มิถุนายน  2550)</t>
  </si>
  <si>
    <t>สำหรับงวดสามเดือนสิ้นสุดวันที่ 30 มิถุนายน 2551</t>
  </si>
  <si>
    <t>(เปรียบเทียบตัวเลขสำหรับงวดสามเดือนสิ้นสุดวันที่ 30 มิถุนายน 2550)</t>
  </si>
  <si>
    <t>การแบ่งปันกำไรสุทธิ</t>
  </si>
  <si>
    <t>ส่วนที่เป็นของผู้ถือหุ้นบริษัทใหญ่</t>
  </si>
  <si>
    <t>ส่วนที่เป็นของผู้ถือหุ้นส่วนน้อย</t>
  </si>
  <si>
    <t>กำไรสุทธิที่เป็นส่วนของผู้ถือหุ้นบริษัทใหญ่</t>
  </si>
  <si>
    <t>สำหรับงวดหกเดือนสิ้นสุดวันที่ 30 มิถุนายน 2551</t>
  </si>
  <si>
    <t>(เปรียบเทียบตัวเลขสำหรับงวดหกเดือนสิ้นสุดวันที่ 30 มิถุนายน 2550)</t>
  </si>
  <si>
    <t>ดอกเบี้ยรับ</t>
  </si>
  <si>
    <t>รายได้เงินปันผล</t>
  </si>
  <si>
    <t>กำไรจากการขายเงินลงทุนชั่วคราว</t>
  </si>
  <si>
    <t>ประมาณการหนี้สินสำหรับค่าใช้จ่ายเพื่อยุติข้อพิพาท</t>
  </si>
  <si>
    <t>เงินชดเชยยุติข้อพิพาทค้างจ่าย</t>
  </si>
  <si>
    <t>รับดอกเบี้ย</t>
  </si>
  <si>
    <t>จ่ายภาษีเงินได้</t>
  </si>
  <si>
    <t>เงินให้กู้ยืมระยะสั้นแก่บริษัทย่อยลดลง (เพิ่มขึ้น)</t>
  </si>
  <si>
    <t>รับเงินปันผล</t>
  </si>
  <si>
    <t>ซื้อสินทรัพย์ไม่มีตัวตน - โปรแกรมคอมพิวเตอร์</t>
  </si>
  <si>
    <t>จ่ายดอกเบี้ย</t>
  </si>
  <si>
    <t>รายการที่มิใช่เงินสด</t>
  </si>
  <si>
    <t>1.</t>
  </si>
  <si>
    <t>2.</t>
  </si>
  <si>
    <t>ในอนาคต</t>
  </si>
  <si>
    <t>3.</t>
  </si>
  <si>
    <t>4.</t>
  </si>
  <si>
    <t>(เปรียบเทียบตัวเลขสำหรับงวดหกเดือนสิ้นสุดวันที่  30 มิถุนายน 2550)</t>
  </si>
  <si>
    <t xml:space="preserve">ยอดคงเหลือ ณ วันที่ 1 มกราคม 2551 </t>
  </si>
  <si>
    <t>สำหรับงวดหกเดือนสิ้นสุดวันที่  30 มิถุนายน 2551</t>
  </si>
  <si>
    <t>ในไตรมาสที่ 2  ปี  2551  บริษัทฯ ได้โอนเงินลงทุนในกรรมสิทธิ์ห้องชุด  จำนวนเงิน 30.66 ล้านบาท  เป็นต้นทุนการพัฒนาอสังหาริมทรัพย์</t>
  </si>
  <si>
    <t>-   กำไรจากการขายเงินลงทุนชั่วคราว</t>
  </si>
  <si>
    <t>6, 8, 14 และ 22</t>
  </si>
  <si>
    <t>3 และ 21.2</t>
  </si>
  <si>
    <t>16</t>
  </si>
  <si>
    <t>ซื้อเงินลงทุนชั่วคราว - หลักทรัพย์เผื่อขาย</t>
  </si>
  <si>
    <t>เงินสดรับจากการขายเงินลงทุนชั่วคราว - หลักทรัพย์เผื่อขาย</t>
  </si>
  <si>
    <t>ในไตรมาสที่ 2  ปี  2551  ต้นทุนหลุมฝังกลบค้างจ่ายเพิ่มขึ้นจำนวน 32.93 ล้านบาท จากการก่อสร้างหลุมฝังกลบ</t>
  </si>
  <si>
    <t>เงินกู้ยืมระยะยาวที่ถึงกำหนดชำระภายในหนึ่งปี</t>
  </si>
  <si>
    <t>5.</t>
  </si>
  <si>
    <t>ในไตรมาสที่ 1  ปี  2551  บริษัทฯ ได้โอนเงินมัดจำค่าซื้อที่ดินรอการพัฒนาในอนาคต  จำนวนเงิน 13.74 ล้านบาท  เป็นที่ดินและสิ่งปลูกสร้างรอการพัฒนา</t>
  </si>
  <si>
    <t>ในไตรมาสที่ 1  ปี  2550  บริษัทฯ ได้โอนที่ดินรอการพัฒนาในอนาคต  จำนวนเงิน 40.98 ล้านบาท  เป็นต้นทุนการพัฒนาอสังหาริมทรัพย์</t>
  </si>
  <si>
    <t>เงินลงทุนชั่วคราว - เงินฝากประจำลดลง (เพิ่มขึ้น)</t>
  </si>
  <si>
    <t>ในไตรมาสที่ 2  ปี  2551  เจ้าหนี้เช่าซื้อเพิ่มขึ้นจากการซื้อยานพาหนะ จำนวนเงิน 5.07 ล้านบาท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</si>
</sst>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\ ;\(#,##0\)"/>
    <numFmt numFmtId="204" formatCode="#,##0.00\ ;\(#,##0.00\)"/>
    <numFmt numFmtId="205" formatCode="_(* #,##0_);_(* \(#,##0\);_(* &quot;-&quot;??_);_(@_)"/>
    <numFmt numFmtId="206" formatCode="#,##0.0000\ ;\(#,##0.0000\)"/>
    <numFmt numFmtId="207" formatCode="_(* #,##0.0000_);_(* \(#,##0.0000\);_(* &quot;-&quot;??_);_(@_)"/>
    <numFmt numFmtId="208" formatCode="_(* #,##0.000_);_(* \(#,##0.000\);_(* &quot;-&quot;??_);_(@_)"/>
    <numFmt numFmtId="209" formatCode="#,##0.000\ ;\(#,##0.000\)"/>
    <numFmt numFmtId="210" formatCode="_(* #,##0.0_);_(* \(#,##0.0\);_(* &quot;-&quot;??_);_(@_)"/>
    <numFmt numFmtId="211" formatCode="#,##0.0\ ;\(#,##0.0\)"/>
  </numFmts>
  <fonts count="27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b/>
      <sz val="15"/>
      <name val="Angsana New"/>
      <family val="1"/>
    </font>
    <font>
      <b/>
      <sz val="8"/>
      <name val="Angsana New"/>
      <family val="1"/>
    </font>
    <font>
      <sz val="8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20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03" fontId="0" fillId="0" borderId="0" xfId="0" applyNumberFormat="1" applyFont="1" applyBorder="1" applyAlignment="1">
      <alignment horizontal="center"/>
    </xf>
    <xf numFmtId="203" fontId="0" fillId="0" borderId="10" xfId="0" applyNumberFormat="1" applyFont="1" applyBorder="1" applyAlignment="1">
      <alignment horizontal="right"/>
    </xf>
    <xf numFmtId="203" fontId="0" fillId="0" borderId="11" xfId="0" applyNumberFormat="1" applyFont="1" applyBorder="1" applyAlignment="1">
      <alignment horizontal="right"/>
    </xf>
    <xf numFmtId="203" fontId="0" fillId="0" borderId="0" xfId="0" applyNumberFormat="1" applyFont="1" applyBorder="1" applyAlignment="1">
      <alignment/>
    </xf>
    <xf numFmtId="204" fontId="0" fillId="0" borderId="0" xfId="0" applyNumberFormat="1" applyFont="1" applyBorder="1" applyAlignment="1">
      <alignment/>
    </xf>
    <xf numFmtId="203" fontId="0" fillId="0" borderId="12" xfId="0" applyNumberFormat="1" applyFont="1" applyBorder="1" applyAlignment="1">
      <alignment horizontal="right"/>
    </xf>
    <xf numFmtId="203" fontId="0" fillId="0" borderId="10" xfId="0" applyNumberFormat="1" applyFont="1" applyBorder="1" applyAlignment="1">
      <alignment horizontal="right"/>
    </xf>
    <xf numFmtId="203" fontId="0" fillId="0" borderId="12" xfId="0" applyNumberFormat="1" applyFont="1" applyBorder="1" applyAlignment="1">
      <alignment horizontal="right"/>
    </xf>
    <xf numFmtId="203" fontId="0" fillId="0" borderId="1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20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0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205" fontId="0" fillId="0" borderId="0" xfId="33" applyNumberFormat="1" applyFont="1" applyBorder="1" applyAlignment="1">
      <alignment horizontal="center"/>
    </xf>
    <xf numFmtId="205" fontId="0" fillId="0" borderId="12" xfId="33" applyNumberFormat="1" applyFont="1" applyBorder="1" applyAlignment="1">
      <alignment horizontal="right"/>
    </xf>
    <xf numFmtId="205" fontId="0" fillId="0" borderId="13" xfId="33" applyNumberFormat="1" applyFont="1" applyBorder="1" applyAlignment="1">
      <alignment horizontal="center"/>
    </xf>
    <xf numFmtId="205" fontId="0" fillId="0" borderId="0" xfId="33" applyNumberFormat="1" applyFont="1" applyBorder="1" applyAlignment="1">
      <alignment horizontal="right"/>
    </xf>
    <xf numFmtId="205" fontId="0" fillId="0" borderId="0" xfId="33" applyNumberFormat="1" applyFont="1" applyBorder="1" applyAlignment="1">
      <alignment horizontal="right"/>
    </xf>
    <xf numFmtId="205" fontId="0" fillId="0" borderId="10" xfId="33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205" fontId="0" fillId="0" borderId="10" xfId="33" applyNumberFormat="1" applyFont="1" applyBorder="1" applyAlignment="1">
      <alignment horizontal="right"/>
    </xf>
    <xf numFmtId="0" fontId="0" fillId="0" borderId="0" xfId="0" applyFont="1" applyBorder="1" applyAlignment="1" quotePrefix="1">
      <alignment/>
    </xf>
    <xf numFmtId="205" fontId="0" fillId="0" borderId="0" xfId="33" applyNumberFormat="1" applyFont="1" applyFill="1" applyBorder="1" applyAlignment="1">
      <alignment horizontal="right"/>
    </xf>
    <xf numFmtId="205" fontId="0" fillId="0" borderId="10" xfId="33" applyNumberFormat="1" applyFont="1" applyBorder="1" applyAlignment="1">
      <alignment horizontal="center"/>
    </xf>
    <xf numFmtId="206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205" fontId="0" fillId="0" borderId="0" xfId="33" applyNumberFormat="1" applyFont="1" applyBorder="1" applyAlignment="1">
      <alignment/>
    </xf>
    <xf numFmtId="49" fontId="0" fillId="0" borderId="0" xfId="0" applyNumberFormat="1" applyFont="1" applyBorder="1" applyAlignment="1" quotePrefix="1">
      <alignment/>
    </xf>
    <xf numFmtId="205" fontId="0" fillId="0" borderId="0" xfId="33" applyNumberFormat="1" applyFont="1" applyFill="1" applyBorder="1" applyAlignment="1">
      <alignment/>
    </xf>
    <xf numFmtId="194" fontId="0" fillId="0" borderId="0" xfId="33" applyFont="1" applyBorder="1" applyAlignment="1">
      <alignment horizontal="right"/>
    </xf>
    <xf numFmtId="205" fontId="0" fillId="0" borderId="12" xfId="0" applyNumberFormat="1" applyFont="1" applyBorder="1" applyAlignment="1">
      <alignment/>
    </xf>
    <xf numFmtId="205" fontId="0" fillId="0" borderId="0" xfId="0" applyNumberFormat="1" applyFont="1" applyBorder="1" applyAlignment="1">
      <alignment/>
    </xf>
    <xf numFmtId="205" fontId="0" fillId="0" borderId="10" xfId="33" applyNumberFormat="1" applyFont="1" applyBorder="1" applyAlignment="1">
      <alignment/>
    </xf>
    <xf numFmtId="205" fontId="0" fillId="0" borderId="10" xfId="0" applyNumberFormat="1" applyFont="1" applyBorder="1" applyAlignment="1">
      <alignment/>
    </xf>
    <xf numFmtId="205" fontId="0" fillId="0" borderId="13" xfId="0" applyNumberFormat="1" applyFont="1" applyBorder="1" applyAlignment="1">
      <alignment/>
    </xf>
    <xf numFmtId="194" fontId="0" fillId="0" borderId="0" xfId="33" applyFont="1" applyAlignment="1">
      <alignment/>
    </xf>
    <xf numFmtId="194" fontId="0" fillId="0" borderId="0" xfId="33" applyFont="1" applyBorder="1" applyAlignment="1">
      <alignment horizontal="right"/>
    </xf>
    <xf numFmtId="205" fontId="0" fillId="0" borderId="0" xfId="33" applyNumberFormat="1" applyFont="1" applyFill="1" applyBorder="1" applyAlignment="1">
      <alignment horizontal="right"/>
    </xf>
    <xf numFmtId="194" fontId="0" fillId="0" borderId="0" xfId="33" applyFont="1" applyBorder="1" applyAlignment="1">
      <alignment/>
    </xf>
    <xf numFmtId="203" fontId="0" fillId="0" borderId="1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194" fontId="0" fillId="0" borderId="0" xfId="33" applyFont="1" applyAlignment="1">
      <alignment/>
    </xf>
    <xf numFmtId="20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94" fontId="0" fillId="0" borderId="11" xfId="33" applyFont="1" applyFill="1" applyBorder="1" applyAlignment="1">
      <alignment/>
    </xf>
    <xf numFmtId="203" fontId="0" fillId="0" borderId="11" xfId="0" applyNumberFormat="1" applyFont="1" applyBorder="1" applyAlignment="1">
      <alignment/>
    </xf>
    <xf numFmtId="205" fontId="0" fillId="0" borderId="0" xfId="33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203" fontId="0" fillId="0" borderId="0" xfId="0" applyNumberFormat="1" applyFont="1" applyBorder="1" applyAlignment="1">
      <alignment horizontal="center"/>
    </xf>
    <xf numFmtId="205" fontId="0" fillId="0" borderId="12" xfId="33" applyNumberFormat="1" applyFont="1" applyBorder="1" applyAlignment="1">
      <alignment horizontal="left" indent="2"/>
    </xf>
    <xf numFmtId="194" fontId="3" fillId="0" borderId="0" xfId="33" applyFont="1" applyBorder="1" applyAlignment="1">
      <alignment/>
    </xf>
    <xf numFmtId="205" fontId="0" fillId="0" borderId="13" xfId="33" applyNumberFormat="1" applyFont="1" applyBorder="1" applyAlignment="1">
      <alignment horizontal="right"/>
    </xf>
    <xf numFmtId="37" fontId="0" fillId="0" borderId="0" xfId="0" applyNumberFormat="1" applyFont="1" applyAlignment="1">
      <alignment vertical="center"/>
    </xf>
    <xf numFmtId="205" fontId="0" fillId="0" borderId="0" xfId="0" applyNumberFormat="1" applyFont="1" applyBorder="1" applyAlignment="1">
      <alignment horizontal="center"/>
    </xf>
    <xf numFmtId="205" fontId="0" fillId="0" borderId="12" xfId="33" applyNumberFormat="1" applyFont="1" applyBorder="1" applyAlignment="1">
      <alignment horizontal="center"/>
    </xf>
    <xf numFmtId="205" fontId="3" fillId="0" borderId="0" xfId="33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49" fontId="0" fillId="0" borderId="0" xfId="0" applyNumberFormat="1" applyFont="1" applyBorder="1" applyAlignment="1">
      <alignment horizontal="left"/>
    </xf>
    <xf numFmtId="205" fontId="0" fillId="0" borderId="14" xfId="33" applyNumberFormat="1" applyFont="1" applyBorder="1" applyAlignment="1">
      <alignment horizontal="right"/>
    </xf>
    <xf numFmtId="203" fontId="0" fillId="0" borderId="14" xfId="0" applyNumberFormat="1" applyFont="1" applyBorder="1" applyAlignment="1">
      <alignment horizontal="right"/>
    </xf>
    <xf numFmtId="205" fontId="0" fillId="0" borderId="10" xfId="33" applyNumberFormat="1" applyFont="1" applyBorder="1" applyAlignment="1">
      <alignment horizontal="center"/>
    </xf>
    <xf numFmtId="194" fontId="0" fillId="0" borderId="0" xfId="33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205" fontId="0" fillId="0" borderId="0" xfId="0" applyNumberFormat="1" applyFont="1" applyBorder="1" applyAlignment="1">
      <alignment/>
    </xf>
    <xf numFmtId="194" fontId="0" fillId="0" borderId="13" xfId="33" applyFont="1" applyBorder="1" applyAlignment="1">
      <alignment/>
    </xf>
    <xf numFmtId="205" fontId="0" fillId="0" borderId="11" xfId="33" applyNumberFormat="1" applyFont="1" applyBorder="1" applyAlignment="1">
      <alignment horizontal="center"/>
    </xf>
    <xf numFmtId="205" fontId="0" fillId="0" borderId="11" xfId="33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205" fontId="0" fillId="0" borderId="11" xfId="33" applyNumberFormat="1" applyFont="1" applyBorder="1" applyAlignment="1">
      <alignment/>
    </xf>
    <xf numFmtId="205" fontId="0" fillId="0" borderId="12" xfId="33" applyNumberFormat="1" applyFont="1" applyBorder="1" applyAlignment="1">
      <alignment horizontal="right"/>
    </xf>
    <xf numFmtId="194" fontId="0" fillId="0" borderId="13" xfId="33" applyNumberFormat="1" applyFont="1" applyBorder="1" applyAlignment="1">
      <alignment/>
    </xf>
    <xf numFmtId="204" fontId="0" fillId="0" borderId="13" xfId="0" applyNumberFormat="1" applyFont="1" applyBorder="1" applyAlignment="1">
      <alignment/>
    </xf>
    <xf numFmtId="205" fontId="0" fillId="0" borderId="0" xfId="33" applyNumberFormat="1" applyFont="1" applyAlignment="1">
      <alignment/>
    </xf>
    <xf numFmtId="205" fontId="0" fillId="0" borderId="11" xfId="33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view="pageBreakPreview" zoomScaleNormal="75" zoomScaleSheetLayoutView="100" zoomScalePageLayoutView="0" workbookViewId="0" topLeftCell="A6">
      <selection activeCell="J24" sqref="J24"/>
    </sheetView>
  </sheetViews>
  <sheetFormatPr defaultColWidth="9.140625" defaultRowHeight="21.75" customHeight="1"/>
  <cols>
    <col min="1" max="1" width="2.8515625" style="3" customWidth="1"/>
    <col min="2" max="2" width="2.28125" style="3" customWidth="1"/>
    <col min="3" max="3" width="5.00390625" style="23" customWidth="1"/>
    <col min="4" max="4" width="3.8515625" style="23" customWidth="1"/>
    <col min="5" max="5" width="33.421875" style="23" customWidth="1"/>
    <col min="6" max="6" width="11.28125" style="3" customWidth="1"/>
    <col min="7" max="7" width="1.8515625" style="3" customWidth="1"/>
    <col min="8" max="8" width="16.421875" style="3" bestFit="1" customWidth="1"/>
    <col min="9" max="9" width="1.28515625" style="3" customWidth="1"/>
    <col min="10" max="10" width="16.00390625" style="3" customWidth="1"/>
    <col min="11" max="11" width="1.28515625" style="3" customWidth="1"/>
    <col min="12" max="12" width="16.421875" style="3" bestFit="1" customWidth="1"/>
    <col min="13" max="13" width="1.28515625" style="3" customWidth="1"/>
    <col min="14" max="14" width="16.00390625" style="3" customWidth="1"/>
    <col min="15" max="16384" width="9.140625" style="3" customWidth="1"/>
  </cols>
  <sheetData>
    <row r="1" spans="3:14" ht="23.25" customHeight="1">
      <c r="C1" s="109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3:14" ht="21.75" customHeight="1">
      <c r="C2" s="109" t="s">
        <v>12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3:16" ht="21.75" customHeight="1">
      <c r="C3" s="109" t="s">
        <v>165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6"/>
      <c r="P3" s="26"/>
    </row>
    <row r="4" spans="3:5" ht="8.25" customHeight="1">
      <c r="C4" s="22"/>
      <c r="D4" s="22"/>
      <c r="E4" s="22"/>
    </row>
    <row r="5" spans="3:14" ht="21.75" customHeight="1">
      <c r="C5" s="110" t="s">
        <v>13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6:14" ht="21" customHeight="1">
      <c r="F6" s="2"/>
      <c r="G6" s="2"/>
      <c r="H6" s="111" t="s">
        <v>81</v>
      </c>
      <c r="I6" s="111"/>
      <c r="J6" s="111"/>
      <c r="K6" s="111"/>
      <c r="L6" s="111"/>
      <c r="M6" s="111"/>
      <c r="N6" s="111"/>
    </row>
    <row r="7" spans="3:14" ht="21" customHeight="1">
      <c r="C7" s="24"/>
      <c r="D7" s="24"/>
      <c r="E7" s="24"/>
      <c r="F7" s="2"/>
      <c r="G7" s="2"/>
      <c r="H7" s="108" t="s">
        <v>2</v>
      </c>
      <c r="I7" s="108"/>
      <c r="J7" s="108"/>
      <c r="K7" s="28"/>
      <c r="L7" s="108" t="s">
        <v>3</v>
      </c>
      <c r="M7" s="108"/>
      <c r="N7" s="108"/>
    </row>
    <row r="8" spans="3:14" ht="21" customHeight="1">
      <c r="C8" s="24"/>
      <c r="D8" s="24"/>
      <c r="E8" s="24"/>
      <c r="F8" s="2"/>
      <c r="G8" s="2"/>
      <c r="H8" s="48" t="s">
        <v>137</v>
      </c>
      <c r="I8" s="49"/>
      <c r="J8" s="2" t="s">
        <v>74</v>
      </c>
      <c r="K8" s="28"/>
      <c r="L8" s="2" t="s">
        <v>137</v>
      </c>
      <c r="M8" s="2"/>
      <c r="N8" s="2" t="s">
        <v>74</v>
      </c>
    </row>
    <row r="9" spans="3:14" ht="21" customHeight="1">
      <c r="C9" s="24"/>
      <c r="D9" s="24"/>
      <c r="E9" s="24"/>
      <c r="F9" s="2"/>
      <c r="G9" s="2"/>
      <c r="H9" s="40" t="s">
        <v>163</v>
      </c>
      <c r="I9" s="2"/>
      <c r="J9" s="50" t="s">
        <v>164</v>
      </c>
      <c r="K9" s="28"/>
      <c r="L9" s="40" t="s">
        <v>163</v>
      </c>
      <c r="M9" s="2"/>
      <c r="N9" s="50" t="s">
        <v>164</v>
      </c>
    </row>
    <row r="10" spans="3:14" ht="21" customHeight="1">
      <c r="C10" s="24"/>
      <c r="D10" s="24"/>
      <c r="E10" s="24"/>
      <c r="F10" s="2"/>
      <c r="G10" s="2"/>
      <c r="H10" s="48" t="s">
        <v>75</v>
      </c>
      <c r="I10" s="2"/>
      <c r="J10" s="2"/>
      <c r="K10" s="28"/>
      <c r="L10" s="2" t="s">
        <v>75</v>
      </c>
      <c r="M10" s="2"/>
      <c r="N10" s="2"/>
    </row>
    <row r="11" spans="3:14" ht="21" customHeight="1">
      <c r="C11" s="24"/>
      <c r="D11" s="24"/>
      <c r="E11" s="24"/>
      <c r="F11" s="47" t="s">
        <v>4</v>
      </c>
      <c r="G11" s="2"/>
      <c r="H11" s="51" t="s">
        <v>76</v>
      </c>
      <c r="J11" s="47" t="s">
        <v>77</v>
      </c>
      <c r="K11" s="28"/>
      <c r="L11" s="47" t="s">
        <v>76</v>
      </c>
      <c r="M11" s="2"/>
      <c r="N11" s="47" t="s">
        <v>77</v>
      </c>
    </row>
    <row r="12" spans="1:14" ht="20.25" customHeight="1">
      <c r="A12" s="24" t="s">
        <v>14</v>
      </c>
      <c r="F12" s="1"/>
      <c r="G12" s="1"/>
      <c r="H12" s="1"/>
      <c r="I12" s="1"/>
      <c r="J12" s="1"/>
      <c r="K12" s="5"/>
      <c r="L12" s="5"/>
      <c r="M12" s="5"/>
      <c r="N12" s="5"/>
    </row>
    <row r="13" spans="2:14" ht="20.25" customHeight="1">
      <c r="B13" s="23" t="s">
        <v>15</v>
      </c>
      <c r="H13" s="52">
        <v>162109</v>
      </c>
      <c r="J13" s="52">
        <v>252083</v>
      </c>
      <c r="K13" s="5"/>
      <c r="L13" s="52">
        <v>126765</v>
      </c>
      <c r="M13" s="5"/>
      <c r="N13" s="52">
        <v>97071</v>
      </c>
    </row>
    <row r="14" spans="2:14" ht="21" customHeight="1">
      <c r="B14" s="23" t="s">
        <v>16</v>
      </c>
      <c r="F14" s="2">
        <v>4</v>
      </c>
      <c r="G14" s="2"/>
      <c r="H14" s="77">
        <v>79608</v>
      </c>
      <c r="J14" s="77">
        <v>117153</v>
      </c>
      <c r="K14" s="5"/>
      <c r="L14" s="52">
        <v>72758</v>
      </c>
      <c r="M14" s="5"/>
      <c r="N14" s="52">
        <v>113553</v>
      </c>
    </row>
    <row r="15" spans="2:14" ht="21.75">
      <c r="B15" s="23" t="s">
        <v>17</v>
      </c>
      <c r="F15" s="2" t="s">
        <v>166</v>
      </c>
      <c r="G15" s="2"/>
      <c r="H15" s="77"/>
      <c r="J15" s="77"/>
      <c r="K15" s="5"/>
      <c r="M15" s="5"/>
      <c r="N15" s="52"/>
    </row>
    <row r="16" spans="3:14" ht="20.25" customHeight="1">
      <c r="C16" s="53" t="s">
        <v>80</v>
      </c>
      <c r="D16" s="53"/>
      <c r="E16" s="53"/>
      <c r="H16" s="52">
        <v>53521</v>
      </c>
      <c r="J16" s="52">
        <v>60707</v>
      </c>
      <c r="K16" s="5"/>
      <c r="L16" s="52">
        <v>53521</v>
      </c>
      <c r="M16" s="5"/>
      <c r="N16" s="52">
        <v>60991</v>
      </c>
    </row>
    <row r="17" spans="3:14" ht="20.25" customHeight="1">
      <c r="C17" s="23" t="s">
        <v>70</v>
      </c>
      <c r="H17" s="52">
        <v>32823</v>
      </c>
      <c r="J17" s="52">
        <v>24308</v>
      </c>
      <c r="K17" s="5"/>
      <c r="L17" s="52">
        <v>32784</v>
      </c>
      <c r="M17" s="5"/>
      <c r="N17" s="54">
        <v>24308</v>
      </c>
    </row>
    <row r="18" spans="2:14" ht="21.75" customHeight="1">
      <c r="B18" s="23" t="s">
        <v>148</v>
      </c>
      <c r="F18" s="2">
        <v>3</v>
      </c>
      <c r="H18" s="77">
        <v>0</v>
      </c>
      <c r="J18" s="77">
        <v>0</v>
      </c>
      <c r="K18" s="5"/>
      <c r="L18" s="54">
        <v>99541</v>
      </c>
      <c r="M18" s="5"/>
      <c r="N18" s="54">
        <v>249409</v>
      </c>
    </row>
    <row r="19" spans="2:14" ht="20.25" customHeight="1">
      <c r="B19" s="23" t="s">
        <v>95</v>
      </c>
      <c r="F19" s="2" t="s">
        <v>206</v>
      </c>
      <c r="G19" s="2"/>
      <c r="H19" s="77">
        <v>377058</v>
      </c>
      <c r="J19" s="77">
        <v>260098</v>
      </c>
      <c r="K19" s="5"/>
      <c r="L19" s="54">
        <v>360106</v>
      </c>
      <c r="M19" s="5"/>
      <c r="N19" s="38">
        <v>243146</v>
      </c>
    </row>
    <row r="20" spans="2:14" ht="20.25" customHeight="1">
      <c r="B20" s="23" t="s">
        <v>18</v>
      </c>
      <c r="H20" s="52">
        <v>4060</v>
      </c>
      <c r="J20" s="52">
        <v>6190</v>
      </c>
      <c r="K20" s="5"/>
      <c r="L20" s="38">
        <v>4060</v>
      </c>
      <c r="M20" s="5"/>
      <c r="N20" s="54">
        <v>4182</v>
      </c>
    </row>
    <row r="21" spans="2:14" ht="20.25" customHeight="1">
      <c r="B21" s="23" t="s">
        <v>90</v>
      </c>
      <c r="F21" s="2">
        <v>3</v>
      </c>
      <c r="G21" s="2"/>
      <c r="H21" s="77">
        <v>300</v>
      </c>
      <c r="J21" s="77">
        <v>300</v>
      </c>
      <c r="K21" s="5"/>
      <c r="L21" s="54">
        <v>0</v>
      </c>
      <c r="M21" s="5"/>
      <c r="N21" s="77">
        <v>0</v>
      </c>
    </row>
    <row r="22" spans="2:14" ht="21.75" customHeight="1">
      <c r="B22" s="23" t="s">
        <v>19</v>
      </c>
      <c r="H22" s="52"/>
      <c r="J22" s="52"/>
      <c r="K22" s="5"/>
      <c r="L22" s="52"/>
      <c r="M22" s="5"/>
      <c r="N22" s="52"/>
    </row>
    <row r="23" spans="2:14" ht="20.25" customHeight="1">
      <c r="B23" s="23"/>
      <c r="C23" s="23" t="s">
        <v>122</v>
      </c>
      <c r="F23" s="2">
        <v>7</v>
      </c>
      <c r="G23" s="2"/>
      <c r="H23" s="77">
        <v>0</v>
      </c>
      <c r="J23" s="77">
        <v>33070</v>
      </c>
      <c r="K23" s="5"/>
      <c r="L23" s="77">
        <v>0</v>
      </c>
      <c r="M23" s="5"/>
      <c r="N23" s="77">
        <v>0</v>
      </c>
    </row>
    <row r="24" spans="3:14" ht="20.25" customHeight="1">
      <c r="C24" s="23" t="s">
        <v>20</v>
      </c>
      <c r="H24" s="52">
        <v>7283</v>
      </c>
      <c r="J24" s="52">
        <v>13052</v>
      </c>
      <c r="K24" s="5"/>
      <c r="L24" s="54">
        <v>1614</v>
      </c>
      <c r="M24" s="5"/>
      <c r="N24" s="54">
        <v>6926</v>
      </c>
    </row>
    <row r="25" spans="3:14" ht="20.25" customHeight="1">
      <c r="C25" s="23" t="s">
        <v>118</v>
      </c>
      <c r="F25" s="2">
        <v>3</v>
      </c>
      <c r="G25" s="2"/>
      <c r="H25" s="77">
        <v>2783</v>
      </c>
      <c r="J25" s="77">
        <v>1992</v>
      </c>
      <c r="K25" s="5"/>
      <c r="L25" s="54">
        <v>2783</v>
      </c>
      <c r="M25" s="5"/>
      <c r="N25" s="54">
        <v>1992</v>
      </c>
    </row>
    <row r="26" spans="3:14" ht="20.25" customHeight="1">
      <c r="C26" s="23" t="s">
        <v>33</v>
      </c>
      <c r="H26" s="52">
        <v>5017</v>
      </c>
      <c r="J26" s="52">
        <v>5457</v>
      </c>
      <c r="K26" s="5"/>
      <c r="L26" s="52">
        <v>4663</v>
      </c>
      <c r="M26" s="5"/>
      <c r="N26" s="52">
        <v>2224</v>
      </c>
    </row>
    <row r="27" spans="2:14" ht="20.25" customHeight="1">
      <c r="B27" s="24"/>
      <c r="C27" s="24"/>
      <c r="D27" s="24" t="s">
        <v>21</v>
      </c>
      <c r="E27" s="24"/>
      <c r="F27" s="1"/>
      <c r="G27" s="1"/>
      <c r="H27" s="35">
        <f>SUM(H13:H26)</f>
        <v>724562</v>
      </c>
      <c r="I27" s="1"/>
      <c r="J27" s="35">
        <f>SUM(J13:J26)</f>
        <v>774410</v>
      </c>
      <c r="K27" s="5"/>
      <c r="L27" s="35">
        <f>SUM(L13:L26)</f>
        <v>758595</v>
      </c>
      <c r="M27" s="5"/>
      <c r="N27" s="35">
        <f>SUM(N13:N26)</f>
        <v>803802</v>
      </c>
    </row>
    <row r="28" spans="3:14" ht="8.25" customHeight="1">
      <c r="C28" s="24"/>
      <c r="D28" s="24"/>
      <c r="E28" s="24"/>
      <c r="F28" s="1"/>
      <c r="G28" s="1"/>
      <c r="H28" s="5"/>
      <c r="I28" s="1"/>
      <c r="J28" s="5"/>
      <c r="K28" s="5"/>
      <c r="L28" s="5"/>
      <c r="M28" s="5"/>
      <c r="N28" s="5"/>
    </row>
    <row r="29" spans="1:14" ht="20.25" customHeight="1">
      <c r="A29" s="24" t="s">
        <v>22</v>
      </c>
      <c r="F29" s="1"/>
      <c r="G29" s="1"/>
      <c r="H29" s="1"/>
      <c r="I29" s="1"/>
      <c r="J29" s="1"/>
      <c r="K29" s="5"/>
      <c r="L29" s="5"/>
      <c r="M29" s="5"/>
      <c r="N29" s="5"/>
    </row>
    <row r="30" spans="1:14" ht="22.5" customHeight="1">
      <c r="A30" s="24"/>
      <c r="B30" s="3" t="s">
        <v>117</v>
      </c>
      <c r="F30" s="78">
        <v>23.2</v>
      </c>
      <c r="G30" s="1"/>
      <c r="H30" s="52">
        <v>379</v>
      </c>
      <c r="I30" s="1"/>
      <c r="J30" s="52">
        <v>379</v>
      </c>
      <c r="K30" s="5"/>
      <c r="L30" s="52">
        <v>379</v>
      </c>
      <c r="M30" s="5"/>
      <c r="N30" s="52">
        <v>379</v>
      </c>
    </row>
    <row r="31" spans="2:14" ht="20.25" customHeight="1">
      <c r="B31" s="23" t="s">
        <v>123</v>
      </c>
      <c r="F31" s="2">
        <v>8</v>
      </c>
      <c r="G31" s="2"/>
      <c r="H31" s="77">
        <v>0</v>
      </c>
      <c r="J31" s="77">
        <v>30657</v>
      </c>
      <c r="K31" s="5"/>
      <c r="L31" s="77">
        <v>0</v>
      </c>
      <c r="M31" s="5"/>
      <c r="N31" s="5">
        <v>30657</v>
      </c>
    </row>
    <row r="32" spans="1:14" ht="20.25" customHeight="1">
      <c r="A32" s="24"/>
      <c r="B32" s="3" t="s">
        <v>167</v>
      </c>
      <c r="F32" s="2">
        <v>9</v>
      </c>
      <c r="G32" s="1"/>
      <c r="H32" s="52">
        <v>135203</v>
      </c>
      <c r="I32" s="1"/>
      <c r="J32" s="52">
        <v>66502</v>
      </c>
      <c r="K32" s="5"/>
      <c r="L32" s="77">
        <v>68700</v>
      </c>
      <c r="M32" s="5"/>
      <c r="N32" s="77">
        <v>0</v>
      </c>
    </row>
    <row r="33" spans="1:14" ht="20.25" customHeight="1">
      <c r="A33" s="24"/>
      <c r="B33" s="73" t="s">
        <v>124</v>
      </c>
      <c r="F33" s="2">
        <v>10</v>
      </c>
      <c r="G33" s="1"/>
      <c r="H33" s="77">
        <v>0</v>
      </c>
      <c r="I33" s="1"/>
      <c r="J33" s="77">
        <v>0</v>
      </c>
      <c r="K33" s="5"/>
      <c r="L33" s="77">
        <v>201475</v>
      </c>
      <c r="M33" s="5"/>
      <c r="N33" s="77">
        <v>201937</v>
      </c>
    </row>
    <row r="34" spans="2:14" ht="20.25" customHeight="1">
      <c r="B34" s="23" t="s">
        <v>107</v>
      </c>
      <c r="F34" s="2">
        <v>3</v>
      </c>
      <c r="G34" s="2"/>
      <c r="H34" s="77">
        <v>0</v>
      </c>
      <c r="J34" s="77">
        <v>0</v>
      </c>
      <c r="K34" s="5"/>
      <c r="L34" s="54">
        <v>11704</v>
      </c>
      <c r="M34" s="5"/>
      <c r="N34" s="54">
        <v>11539</v>
      </c>
    </row>
    <row r="35" spans="2:14" ht="20.25" customHeight="1">
      <c r="B35" s="23" t="s">
        <v>73</v>
      </c>
      <c r="F35" s="2">
        <v>11</v>
      </c>
      <c r="G35" s="2"/>
      <c r="H35" s="77">
        <v>420911</v>
      </c>
      <c r="J35" s="77">
        <v>424279</v>
      </c>
      <c r="K35" s="5"/>
      <c r="L35" s="5">
        <v>228044</v>
      </c>
      <c r="M35" s="5"/>
      <c r="N35" s="5">
        <v>233508</v>
      </c>
    </row>
    <row r="36" spans="2:14" ht="20.25" customHeight="1">
      <c r="B36" s="23" t="s">
        <v>168</v>
      </c>
      <c r="F36" s="2">
        <v>12</v>
      </c>
      <c r="G36" s="2"/>
      <c r="H36" s="77">
        <v>381</v>
      </c>
      <c r="J36" s="77">
        <v>301</v>
      </c>
      <c r="K36" s="5"/>
      <c r="L36" s="5">
        <v>381</v>
      </c>
      <c r="M36" s="5"/>
      <c r="N36" s="5">
        <v>301</v>
      </c>
    </row>
    <row r="37" spans="2:14" ht="20.25" customHeight="1">
      <c r="B37" s="23" t="s">
        <v>23</v>
      </c>
      <c r="H37" s="52"/>
      <c r="J37" s="52"/>
      <c r="K37" s="5"/>
      <c r="L37" s="5"/>
      <c r="M37" s="5"/>
      <c r="N37" s="5"/>
    </row>
    <row r="38" spans="3:14" ht="20.25" customHeight="1">
      <c r="C38" s="23" t="s">
        <v>149</v>
      </c>
      <c r="H38" s="77">
        <v>27073</v>
      </c>
      <c r="J38" s="77">
        <v>0</v>
      </c>
      <c r="K38" s="5"/>
      <c r="L38" s="77">
        <v>27073</v>
      </c>
      <c r="M38" s="5"/>
      <c r="N38" s="77">
        <v>0</v>
      </c>
    </row>
    <row r="39" spans="3:14" ht="20.25" customHeight="1">
      <c r="C39" s="23" t="s">
        <v>150</v>
      </c>
      <c r="H39" s="52">
        <v>43876</v>
      </c>
      <c r="J39" s="52">
        <v>36960</v>
      </c>
      <c r="K39" s="5"/>
      <c r="L39" s="5">
        <v>42682</v>
      </c>
      <c r="M39" s="5"/>
      <c r="N39" s="5">
        <v>36336</v>
      </c>
    </row>
    <row r="40" spans="3:14" ht="21.75" customHeight="1">
      <c r="C40" s="23" t="s">
        <v>151</v>
      </c>
      <c r="H40" s="52">
        <v>0</v>
      </c>
      <c r="J40" s="52">
        <v>13740</v>
      </c>
      <c r="K40" s="5"/>
      <c r="L40" s="77">
        <v>0</v>
      </c>
      <c r="M40" s="5"/>
      <c r="N40" s="77">
        <v>13740</v>
      </c>
    </row>
    <row r="41" spans="3:14" ht="20.25" customHeight="1">
      <c r="C41" s="53" t="s">
        <v>152</v>
      </c>
      <c r="F41" s="2" t="s">
        <v>207</v>
      </c>
      <c r="H41" s="52">
        <v>31</v>
      </c>
      <c r="J41" s="52">
        <v>4348</v>
      </c>
      <c r="K41" s="5"/>
      <c r="L41" s="5">
        <v>31</v>
      </c>
      <c r="M41" s="5"/>
      <c r="N41" s="5">
        <v>4348</v>
      </c>
    </row>
    <row r="42" spans="3:14" ht="20.25" customHeight="1">
      <c r="C42" s="23" t="s">
        <v>153</v>
      </c>
      <c r="F42" s="2">
        <v>3</v>
      </c>
      <c r="G42" s="2"/>
      <c r="H42" s="77">
        <v>640</v>
      </c>
      <c r="J42" s="77">
        <v>1219</v>
      </c>
      <c r="K42" s="5"/>
      <c r="L42" s="5">
        <v>2418</v>
      </c>
      <c r="M42" s="5"/>
      <c r="N42" s="5">
        <v>869</v>
      </c>
    </row>
    <row r="43" spans="3:14" ht="20.25" customHeight="1">
      <c r="C43" s="24"/>
      <c r="D43" s="24" t="s">
        <v>24</v>
      </c>
      <c r="F43" s="1"/>
      <c r="G43" s="1"/>
      <c r="H43" s="80">
        <f>SUM(H30:H42)</f>
        <v>628494</v>
      </c>
      <c r="I43" s="1"/>
      <c r="J43" s="80">
        <f>SUM(J30:J42)</f>
        <v>578385</v>
      </c>
      <c r="K43" s="5"/>
      <c r="L43" s="35">
        <f>SUM(L30:L42)</f>
        <v>582887</v>
      </c>
      <c r="M43" s="5"/>
      <c r="N43" s="35">
        <f>SUM(N30:N42)</f>
        <v>533614</v>
      </c>
    </row>
    <row r="44" spans="3:14" ht="7.5" customHeight="1">
      <c r="C44" s="24"/>
      <c r="D44" s="24"/>
      <c r="E44" s="24"/>
      <c r="F44" s="1"/>
      <c r="G44" s="1"/>
      <c r="H44" s="81"/>
      <c r="I44" s="1"/>
      <c r="J44" s="81"/>
      <c r="K44" s="5"/>
      <c r="L44" s="38"/>
      <c r="M44" s="5"/>
      <c r="N44" s="38"/>
    </row>
    <row r="45" spans="1:14" ht="21.75" customHeight="1" thickBot="1">
      <c r="A45" s="1" t="s">
        <v>25</v>
      </c>
      <c r="D45" s="24"/>
      <c r="F45" s="1"/>
      <c r="G45" s="1"/>
      <c r="H45" s="82">
        <f>+H43+H27</f>
        <v>1353056</v>
      </c>
      <c r="I45" s="1"/>
      <c r="J45" s="82">
        <f>+J43+J27</f>
        <v>1352795</v>
      </c>
      <c r="K45" s="5"/>
      <c r="L45" s="82">
        <f>+L43+L27</f>
        <v>1341482</v>
      </c>
      <c r="M45" s="5"/>
      <c r="N45" s="82">
        <f>+N43+N27</f>
        <v>1337416</v>
      </c>
    </row>
    <row r="46" spans="1:14" ht="20.25" customHeight="1" thickTop="1">
      <c r="A46" s="1"/>
      <c r="D46" s="24"/>
      <c r="F46" s="1"/>
      <c r="G46" s="1"/>
      <c r="H46" s="5"/>
      <c r="I46" s="1"/>
      <c r="J46" s="5"/>
      <c r="K46" s="5"/>
      <c r="L46" s="5"/>
      <c r="M46" s="5"/>
      <c r="N46" s="5"/>
    </row>
    <row r="47" spans="1:14" ht="21.75">
      <c r="A47" s="23" t="s">
        <v>91</v>
      </c>
      <c r="D47" s="24"/>
      <c r="F47" s="1"/>
      <c r="G47" s="1"/>
      <c r="H47" s="5"/>
      <c r="I47" s="1"/>
      <c r="J47" s="5"/>
      <c r="K47" s="5"/>
      <c r="L47" s="5"/>
      <c r="M47" s="5"/>
      <c r="N47" s="5"/>
    </row>
    <row r="48" spans="3:14" ht="25.5" customHeight="1">
      <c r="C48" s="109" t="s">
        <v>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3:14" ht="21.75" customHeight="1">
      <c r="C49" s="109" t="s">
        <v>12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3:14" ht="21.75" customHeight="1">
      <c r="C50" s="109" t="s">
        <v>165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3:5" ht="12" customHeight="1">
      <c r="C51" s="22"/>
      <c r="D51" s="22"/>
      <c r="E51" s="22"/>
    </row>
    <row r="52" spans="3:14" ht="23.25">
      <c r="C52" s="110" t="s">
        <v>26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3:5" ht="8.25" customHeight="1">
      <c r="C53" s="26"/>
      <c r="D53" s="26"/>
      <c r="E53" s="26"/>
    </row>
    <row r="54" spans="6:14" ht="21" customHeight="1">
      <c r="F54" s="2"/>
      <c r="G54" s="2"/>
      <c r="H54" s="111" t="s">
        <v>81</v>
      </c>
      <c r="I54" s="111"/>
      <c r="J54" s="111"/>
      <c r="K54" s="111"/>
      <c r="L54" s="111"/>
      <c r="M54" s="111"/>
      <c r="N54" s="111"/>
    </row>
    <row r="55" spans="3:14" ht="21" customHeight="1">
      <c r="C55" s="24"/>
      <c r="D55" s="24"/>
      <c r="E55" s="24"/>
      <c r="F55" s="2"/>
      <c r="G55" s="2"/>
      <c r="H55" s="108" t="s">
        <v>2</v>
      </c>
      <c r="I55" s="108"/>
      <c r="J55" s="108"/>
      <c r="K55" s="28"/>
      <c r="L55" s="108" t="s">
        <v>3</v>
      </c>
      <c r="M55" s="108"/>
      <c r="N55" s="108"/>
    </row>
    <row r="56" spans="3:14" ht="21" customHeight="1">
      <c r="C56" s="24"/>
      <c r="D56" s="24"/>
      <c r="E56" s="24"/>
      <c r="F56" s="2"/>
      <c r="G56" s="2"/>
      <c r="H56" s="48" t="s">
        <v>137</v>
      </c>
      <c r="I56" s="49"/>
      <c r="J56" s="2" t="s">
        <v>74</v>
      </c>
      <c r="K56" s="28"/>
      <c r="L56" s="2" t="s">
        <v>137</v>
      </c>
      <c r="M56" s="2"/>
      <c r="N56" s="2" t="s">
        <v>74</v>
      </c>
    </row>
    <row r="57" spans="3:14" ht="21" customHeight="1">
      <c r="C57" s="24"/>
      <c r="D57" s="24"/>
      <c r="E57" s="24"/>
      <c r="F57" s="2"/>
      <c r="G57" s="2"/>
      <c r="H57" s="40" t="s">
        <v>163</v>
      </c>
      <c r="I57" s="2"/>
      <c r="J57" s="50" t="s">
        <v>164</v>
      </c>
      <c r="K57" s="28"/>
      <c r="L57" s="40" t="s">
        <v>163</v>
      </c>
      <c r="M57" s="2"/>
      <c r="N57" s="50" t="s">
        <v>164</v>
      </c>
    </row>
    <row r="58" spans="3:14" ht="21" customHeight="1">
      <c r="C58" s="24"/>
      <c r="D58" s="24"/>
      <c r="E58" s="24"/>
      <c r="F58" s="2"/>
      <c r="G58" s="2"/>
      <c r="H58" s="48" t="s">
        <v>75</v>
      </c>
      <c r="I58" s="2"/>
      <c r="J58" s="2"/>
      <c r="K58" s="28"/>
      <c r="L58" s="2" t="s">
        <v>75</v>
      </c>
      <c r="M58" s="2"/>
      <c r="N58" s="2"/>
    </row>
    <row r="59" spans="3:14" ht="21" customHeight="1">
      <c r="C59" s="24"/>
      <c r="D59" s="24"/>
      <c r="E59" s="24"/>
      <c r="F59" s="47" t="s">
        <v>4</v>
      </c>
      <c r="G59" s="2"/>
      <c r="H59" s="51" t="s">
        <v>76</v>
      </c>
      <c r="J59" s="47" t="s">
        <v>77</v>
      </c>
      <c r="K59" s="28"/>
      <c r="L59" s="47" t="s">
        <v>76</v>
      </c>
      <c r="M59" s="2"/>
      <c r="N59" s="47" t="s">
        <v>77</v>
      </c>
    </row>
    <row r="60" spans="1:14" ht="21.75" customHeight="1">
      <c r="A60" s="24" t="s">
        <v>27</v>
      </c>
      <c r="D60" s="24"/>
      <c r="F60" s="1"/>
      <c r="G60" s="1"/>
      <c r="H60" s="1"/>
      <c r="I60" s="1"/>
      <c r="J60" s="1"/>
      <c r="N60" s="2"/>
    </row>
    <row r="61" spans="2:14" ht="21.75" customHeight="1">
      <c r="B61" s="23" t="s">
        <v>28</v>
      </c>
      <c r="E61" s="53" t="s">
        <v>114</v>
      </c>
      <c r="F61" s="2">
        <v>3</v>
      </c>
      <c r="H61" s="52">
        <v>303</v>
      </c>
      <c r="J61" s="52">
        <v>347</v>
      </c>
      <c r="K61" s="5"/>
      <c r="L61" s="5">
        <v>4018</v>
      </c>
      <c r="M61" s="5"/>
      <c r="N61" s="5">
        <v>4069</v>
      </c>
    </row>
    <row r="62" spans="2:14" ht="21.75" customHeight="1">
      <c r="B62" s="23"/>
      <c r="E62" s="53" t="s">
        <v>115</v>
      </c>
      <c r="G62" s="2"/>
      <c r="H62" s="77">
        <v>58761</v>
      </c>
      <c r="J62" s="77">
        <v>38106</v>
      </c>
      <c r="K62" s="5"/>
      <c r="L62" s="5">
        <v>55964</v>
      </c>
      <c r="M62" s="5"/>
      <c r="N62" s="5">
        <v>36563</v>
      </c>
    </row>
    <row r="63" spans="2:14" ht="21.75" customHeight="1">
      <c r="B63" s="107" t="s">
        <v>212</v>
      </c>
      <c r="E63" s="53"/>
      <c r="F63" s="2">
        <v>14</v>
      </c>
      <c r="G63" s="2"/>
      <c r="H63" s="77">
        <v>14119</v>
      </c>
      <c r="J63" s="77">
        <v>0</v>
      </c>
      <c r="K63" s="5"/>
      <c r="L63" s="5">
        <v>14119</v>
      </c>
      <c r="M63" s="5"/>
      <c r="N63" s="55">
        <v>0</v>
      </c>
    </row>
    <row r="64" spans="2:14" ht="21.75" customHeight="1">
      <c r="B64" s="83" t="s">
        <v>125</v>
      </c>
      <c r="C64" s="83"/>
      <c r="F64" s="2"/>
      <c r="G64" s="2"/>
      <c r="H64" s="77">
        <v>6138</v>
      </c>
      <c r="J64" s="77">
        <v>4479</v>
      </c>
      <c r="K64" s="5"/>
      <c r="L64" s="77">
        <v>1258</v>
      </c>
      <c r="M64" s="5"/>
      <c r="N64" s="77">
        <v>0</v>
      </c>
    </row>
    <row r="65" spans="2:14" ht="21.75" customHeight="1">
      <c r="B65" s="23" t="s">
        <v>29</v>
      </c>
      <c r="F65" s="2"/>
      <c r="G65" s="2"/>
      <c r="H65" s="77">
        <v>18825</v>
      </c>
      <c r="J65" s="77">
        <v>21169</v>
      </c>
      <c r="K65" s="5"/>
      <c r="L65" s="5">
        <v>18412</v>
      </c>
      <c r="M65" s="5"/>
      <c r="N65" s="5">
        <v>19114</v>
      </c>
    </row>
    <row r="66" ht="21.75" customHeight="1">
      <c r="B66" s="23" t="s">
        <v>154</v>
      </c>
    </row>
    <row r="67" spans="2:14" ht="21.75" customHeight="1">
      <c r="B67" s="23"/>
      <c r="C67" s="23" t="s">
        <v>155</v>
      </c>
      <c r="F67" s="2">
        <v>22</v>
      </c>
      <c r="G67" s="2"/>
      <c r="H67" s="77">
        <v>0</v>
      </c>
      <c r="J67" s="77">
        <v>19073</v>
      </c>
      <c r="K67" s="5"/>
      <c r="L67" s="77">
        <v>0</v>
      </c>
      <c r="M67" s="5"/>
      <c r="N67" s="5">
        <v>19073</v>
      </c>
    </row>
    <row r="68" spans="2:14" ht="21.75" customHeight="1">
      <c r="B68" s="23" t="s">
        <v>86</v>
      </c>
      <c r="F68" s="2"/>
      <c r="G68" s="2"/>
      <c r="H68" s="77"/>
      <c r="J68" s="77"/>
      <c r="K68" s="5"/>
      <c r="L68" s="77"/>
      <c r="M68" s="5"/>
      <c r="N68" s="77"/>
    </row>
    <row r="69" spans="3:14" ht="21.75" customHeight="1">
      <c r="C69" s="23" t="s">
        <v>87</v>
      </c>
      <c r="F69" s="2">
        <v>13</v>
      </c>
      <c r="G69" s="2"/>
      <c r="H69" s="77">
        <v>4840</v>
      </c>
      <c r="J69" s="77">
        <v>4840</v>
      </c>
      <c r="K69" s="5"/>
      <c r="L69" s="77">
        <v>4840</v>
      </c>
      <c r="M69" s="5"/>
      <c r="N69" s="77">
        <v>4840</v>
      </c>
    </row>
    <row r="70" spans="2:14" ht="21.75" customHeight="1">
      <c r="B70" s="23" t="s">
        <v>30</v>
      </c>
      <c r="F70" s="2"/>
      <c r="G70" s="2"/>
      <c r="H70" s="77"/>
      <c r="J70" s="77"/>
      <c r="K70" s="5"/>
      <c r="L70" s="5"/>
      <c r="M70" s="5"/>
      <c r="N70" s="5"/>
    </row>
    <row r="71" spans="3:14" ht="21.75" customHeight="1">
      <c r="C71" s="23" t="s">
        <v>31</v>
      </c>
      <c r="F71" s="2"/>
      <c r="G71" s="2"/>
      <c r="H71" s="77">
        <v>69807</v>
      </c>
      <c r="J71" s="77">
        <v>49430</v>
      </c>
      <c r="K71" s="5"/>
      <c r="L71" s="5">
        <v>69807</v>
      </c>
      <c r="M71" s="5"/>
      <c r="N71" s="5">
        <v>49430</v>
      </c>
    </row>
    <row r="72" spans="3:14" ht="21.75" customHeight="1">
      <c r="C72" s="23" t="s">
        <v>156</v>
      </c>
      <c r="F72" s="84"/>
      <c r="G72" s="2"/>
      <c r="H72" s="77">
        <v>6376</v>
      </c>
      <c r="J72" s="77">
        <v>22618</v>
      </c>
      <c r="K72" s="5"/>
      <c r="L72" s="5">
        <v>5190</v>
      </c>
      <c r="M72" s="5"/>
      <c r="N72" s="5">
        <v>20646</v>
      </c>
    </row>
    <row r="73" spans="3:14" ht="21.75" customHeight="1">
      <c r="C73" s="23" t="s">
        <v>32</v>
      </c>
      <c r="F73" s="2"/>
      <c r="G73" s="2"/>
      <c r="H73" s="77">
        <v>6278</v>
      </c>
      <c r="J73" s="77">
        <v>16610</v>
      </c>
      <c r="K73" s="5"/>
      <c r="L73" s="77">
        <v>5952</v>
      </c>
      <c r="M73" s="5"/>
      <c r="N73" s="77">
        <v>16326</v>
      </c>
    </row>
    <row r="74" spans="3:14" ht="21.75" customHeight="1">
      <c r="C74" s="23" t="s">
        <v>157</v>
      </c>
      <c r="F74" s="2">
        <v>22</v>
      </c>
      <c r="G74" s="2"/>
      <c r="H74" s="77">
        <v>0</v>
      </c>
      <c r="J74" s="77">
        <v>10000</v>
      </c>
      <c r="K74" s="5"/>
      <c r="L74" s="92">
        <v>0</v>
      </c>
      <c r="M74" s="5"/>
      <c r="N74" s="5">
        <v>10000</v>
      </c>
    </row>
    <row r="75" spans="3:14" ht="21.75" customHeight="1">
      <c r="C75" s="23" t="s">
        <v>138</v>
      </c>
      <c r="F75" s="2"/>
      <c r="G75" s="2"/>
      <c r="H75" s="77">
        <v>6644</v>
      </c>
      <c r="J75" s="77">
        <v>6464</v>
      </c>
      <c r="K75" s="5"/>
      <c r="L75" s="77">
        <v>6644</v>
      </c>
      <c r="M75" s="5"/>
      <c r="N75" s="5">
        <v>6464</v>
      </c>
    </row>
    <row r="76" spans="3:14" ht="21.75" customHeight="1">
      <c r="C76" s="23" t="s">
        <v>33</v>
      </c>
      <c r="F76" s="2"/>
      <c r="G76" s="2"/>
      <c r="H76" s="77">
        <v>1681</v>
      </c>
      <c r="J76" s="77">
        <v>1362</v>
      </c>
      <c r="K76" s="5"/>
      <c r="L76" s="5">
        <v>1593</v>
      </c>
      <c r="M76" s="5"/>
      <c r="N76" s="5">
        <v>1280</v>
      </c>
    </row>
    <row r="77" spans="4:14" ht="21.75" customHeight="1">
      <c r="D77" s="24" t="s">
        <v>34</v>
      </c>
      <c r="E77" s="24"/>
      <c r="F77" s="2"/>
      <c r="G77" s="2"/>
      <c r="H77" s="35">
        <f>SUM(H61:H76)</f>
        <v>193772</v>
      </c>
      <c r="J77" s="35">
        <f>SUM(J61:J76)</f>
        <v>194498</v>
      </c>
      <c r="K77" s="5"/>
      <c r="L77" s="35">
        <f>SUM(L61:L76)</f>
        <v>187797</v>
      </c>
      <c r="M77" s="5"/>
      <c r="N77" s="35">
        <f>SUM(N61:N76)</f>
        <v>187805</v>
      </c>
    </row>
    <row r="78" spans="3:14" ht="8.25" customHeight="1">
      <c r="C78" s="24"/>
      <c r="D78" s="24"/>
      <c r="E78" s="24"/>
      <c r="F78" s="1"/>
      <c r="G78" s="1"/>
      <c r="H78" s="5"/>
      <c r="I78" s="1"/>
      <c r="J78" s="5"/>
      <c r="K78" s="5"/>
      <c r="L78" s="5"/>
      <c r="M78" s="5"/>
      <c r="N78" s="5"/>
    </row>
    <row r="79" spans="1:14" ht="21.75" customHeight="1">
      <c r="A79" s="24" t="s">
        <v>35</v>
      </c>
      <c r="D79" s="24"/>
      <c r="E79" s="24"/>
      <c r="F79" s="2"/>
      <c r="G79" s="2"/>
      <c r="H79" s="2"/>
      <c r="J79" s="2"/>
      <c r="K79" s="5"/>
      <c r="L79" s="5"/>
      <c r="M79" s="5"/>
      <c r="N79" s="5"/>
    </row>
    <row r="80" spans="1:14" ht="21.75" customHeight="1">
      <c r="A80" s="24"/>
      <c r="B80" s="3" t="s">
        <v>169</v>
      </c>
      <c r="D80" s="24"/>
      <c r="E80" s="24"/>
      <c r="F80" s="2">
        <v>14</v>
      </c>
      <c r="G80" s="2"/>
      <c r="H80" s="77">
        <v>16587</v>
      </c>
      <c r="J80" s="77">
        <v>0</v>
      </c>
      <c r="K80" s="5"/>
      <c r="L80" s="5">
        <v>16587</v>
      </c>
      <c r="M80" s="5"/>
      <c r="N80" s="77">
        <v>0</v>
      </c>
    </row>
    <row r="81" spans="2:14" ht="21.75" customHeight="1">
      <c r="B81" s="23" t="s">
        <v>158</v>
      </c>
      <c r="F81" s="2"/>
      <c r="G81" s="2"/>
      <c r="H81" s="77">
        <v>10799</v>
      </c>
      <c r="J81" s="77">
        <v>9970</v>
      </c>
      <c r="K81" s="5"/>
      <c r="L81" s="77">
        <v>3517</v>
      </c>
      <c r="M81" s="5"/>
      <c r="N81" s="77">
        <v>0</v>
      </c>
    </row>
    <row r="82" spans="4:14" ht="21.75" customHeight="1">
      <c r="D82" s="24" t="s">
        <v>36</v>
      </c>
      <c r="E82" s="24"/>
      <c r="F82" s="2"/>
      <c r="G82" s="2"/>
      <c r="H82" s="85">
        <f>SUM(H80:H81)</f>
        <v>27386</v>
      </c>
      <c r="J82" s="85">
        <f>SUM(J81:J81)</f>
        <v>9970</v>
      </c>
      <c r="K82" s="5"/>
      <c r="L82" s="35">
        <f>SUM(L80:L81)</f>
        <v>20104</v>
      </c>
      <c r="M82" s="5"/>
      <c r="N82" s="85">
        <v>0</v>
      </c>
    </row>
    <row r="83" spans="3:14" ht="3" customHeight="1">
      <c r="C83" s="24"/>
      <c r="D83" s="24"/>
      <c r="E83" s="24"/>
      <c r="F83" s="1"/>
      <c r="G83" s="1"/>
      <c r="H83" s="86"/>
      <c r="I83" s="1"/>
      <c r="J83" s="86"/>
      <c r="K83" s="5"/>
      <c r="L83" s="5"/>
      <c r="M83" s="5"/>
      <c r="N83" s="5"/>
    </row>
    <row r="84" spans="4:14" ht="21.75" customHeight="1">
      <c r="D84" s="24" t="s">
        <v>37</v>
      </c>
      <c r="E84" s="24"/>
      <c r="F84" s="2"/>
      <c r="G84" s="2"/>
      <c r="H84" s="42">
        <f>+H82+H77</f>
        <v>221158</v>
      </c>
      <c r="I84" s="5"/>
      <c r="J84" s="42">
        <f>+J82+J77</f>
        <v>204468</v>
      </c>
      <c r="K84" s="5"/>
      <c r="L84" s="42">
        <f>SUM(L77+L82)</f>
        <v>207901</v>
      </c>
      <c r="M84" s="5"/>
      <c r="N84" s="42">
        <f>SUM(N77)</f>
        <v>187805</v>
      </c>
    </row>
    <row r="85" spans="4:14" ht="9.75" customHeight="1">
      <c r="D85" s="24"/>
      <c r="E85" s="24"/>
      <c r="F85" s="2"/>
      <c r="G85" s="2"/>
      <c r="H85" s="5"/>
      <c r="I85" s="5"/>
      <c r="J85" s="5"/>
      <c r="K85" s="5"/>
      <c r="L85" s="5"/>
      <c r="M85" s="5"/>
      <c r="N85" s="5"/>
    </row>
    <row r="86" spans="4:14" ht="21.75" customHeight="1">
      <c r="D86" s="24"/>
      <c r="E86" s="24"/>
      <c r="F86" s="2"/>
      <c r="G86" s="2"/>
      <c r="H86" s="5"/>
      <c r="I86" s="5"/>
      <c r="J86" s="5"/>
      <c r="K86" s="5"/>
      <c r="L86" s="5"/>
      <c r="M86" s="5"/>
      <c r="N86" s="5" t="s">
        <v>159</v>
      </c>
    </row>
    <row r="87" spans="3:14" ht="18" customHeight="1">
      <c r="C87" s="112" t="s">
        <v>79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3:14" ht="24.75" customHeight="1">
      <c r="C88" s="109" t="s">
        <v>0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3:14" ht="21" customHeight="1">
      <c r="C89" s="109" t="s">
        <v>12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3:14" ht="24" customHeight="1">
      <c r="C90" s="109" t="s">
        <v>165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3:5" ht="3.75" customHeight="1">
      <c r="C91" s="22"/>
      <c r="D91" s="22"/>
      <c r="E91" s="22"/>
    </row>
    <row r="92" spans="3:14" ht="23.25" customHeight="1">
      <c r="C92" s="110" t="s">
        <v>26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6:14" ht="21" customHeight="1">
      <c r="F93" s="2"/>
      <c r="G93" s="2"/>
      <c r="H93" s="111" t="s">
        <v>81</v>
      </c>
      <c r="I93" s="111"/>
      <c r="J93" s="111"/>
      <c r="K93" s="111"/>
      <c r="L93" s="111"/>
      <c r="M93" s="111"/>
      <c r="N93" s="111"/>
    </row>
    <row r="94" spans="3:14" ht="21" customHeight="1">
      <c r="C94" s="24"/>
      <c r="D94" s="24"/>
      <c r="E94" s="24"/>
      <c r="F94" s="2"/>
      <c r="G94" s="2"/>
      <c r="H94" s="108" t="s">
        <v>2</v>
      </c>
      <c r="I94" s="108"/>
      <c r="J94" s="108"/>
      <c r="K94" s="28"/>
      <c r="L94" s="108" t="s">
        <v>3</v>
      </c>
      <c r="M94" s="108"/>
      <c r="N94" s="108"/>
    </row>
    <row r="95" spans="3:14" ht="21" customHeight="1">
      <c r="C95" s="24"/>
      <c r="D95" s="24"/>
      <c r="E95" s="24"/>
      <c r="F95" s="2"/>
      <c r="G95" s="2"/>
      <c r="H95" s="48" t="s">
        <v>137</v>
      </c>
      <c r="I95" s="49"/>
      <c r="J95" s="2" t="s">
        <v>74</v>
      </c>
      <c r="K95" s="28"/>
      <c r="L95" s="2" t="s">
        <v>137</v>
      </c>
      <c r="M95" s="2"/>
      <c r="N95" s="2" t="s">
        <v>74</v>
      </c>
    </row>
    <row r="96" spans="3:14" ht="21" customHeight="1">
      <c r="C96" s="24"/>
      <c r="D96" s="24"/>
      <c r="E96" s="24"/>
      <c r="F96" s="2"/>
      <c r="G96" s="2"/>
      <c r="H96" s="40" t="s">
        <v>163</v>
      </c>
      <c r="I96" s="2"/>
      <c r="J96" s="50" t="s">
        <v>164</v>
      </c>
      <c r="K96" s="28"/>
      <c r="L96" s="40" t="s">
        <v>163</v>
      </c>
      <c r="M96" s="2"/>
      <c r="N96" s="50" t="s">
        <v>164</v>
      </c>
    </row>
    <row r="97" spans="3:14" ht="21" customHeight="1">
      <c r="C97" s="24"/>
      <c r="D97" s="24"/>
      <c r="E97" s="24"/>
      <c r="F97" s="2"/>
      <c r="G97" s="2"/>
      <c r="H97" s="48" t="s">
        <v>75</v>
      </c>
      <c r="I97" s="2"/>
      <c r="J97" s="2"/>
      <c r="K97" s="28"/>
      <c r="L97" s="2" t="s">
        <v>75</v>
      </c>
      <c r="M97" s="2"/>
      <c r="N97" s="2"/>
    </row>
    <row r="98" spans="3:14" ht="21" customHeight="1">
      <c r="C98" s="24"/>
      <c r="D98" s="24"/>
      <c r="E98" s="24"/>
      <c r="F98" s="47" t="s">
        <v>4</v>
      </c>
      <c r="G98" s="2"/>
      <c r="H98" s="51" t="s">
        <v>76</v>
      </c>
      <c r="J98" s="47" t="s">
        <v>77</v>
      </c>
      <c r="K98" s="28"/>
      <c r="L98" s="47" t="s">
        <v>76</v>
      </c>
      <c r="M98" s="2"/>
      <c r="N98" s="47" t="s">
        <v>77</v>
      </c>
    </row>
    <row r="99" spans="1:14" ht="21.75" customHeight="1">
      <c r="A99" s="24" t="s">
        <v>38</v>
      </c>
      <c r="D99" s="24"/>
      <c r="E99" s="24"/>
      <c r="F99" s="2"/>
      <c r="G99" s="2"/>
      <c r="H99" s="2"/>
      <c r="J99" s="2"/>
      <c r="K99" s="5"/>
      <c r="L99" s="5"/>
      <c r="M99" s="5"/>
      <c r="N99" s="5"/>
    </row>
    <row r="100" spans="2:14" ht="21.75" customHeight="1">
      <c r="B100" s="23" t="s">
        <v>82</v>
      </c>
      <c r="F100" s="2"/>
      <c r="G100" s="2"/>
      <c r="H100" s="2"/>
      <c r="J100" s="2"/>
      <c r="K100" s="5"/>
      <c r="L100" s="5"/>
      <c r="M100" s="5"/>
      <c r="N100" s="5"/>
    </row>
    <row r="101" spans="3:14" ht="21.75" customHeight="1">
      <c r="C101" s="23" t="s">
        <v>83</v>
      </c>
      <c r="F101" s="2"/>
      <c r="G101" s="2"/>
      <c r="H101" s="2"/>
      <c r="J101" s="2"/>
      <c r="K101" s="5"/>
      <c r="L101" s="5"/>
      <c r="M101" s="5"/>
      <c r="N101" s="5"/>
    </row>
    <row r="102" spans="3:14" ht="21.75" customHeight="1" thickBot="1">
      <c r="C102" s="23" t="s">
        <v>84</v>
      </c>
      <c r="F102" s="2"/>
      <c r="G102" s="2"/>
      <c r="H102" s="20">
        <v>900000</v>
      </c>
      <c r="J102" s="20">
        <v>900000</v>
      </c>
      <c r="K102" s="5"/>
      <c r="L102" s="20">
        <v>900000</v>
      </c>
      <c r="M102" s="5"/>
      <c r="N102" s="20">
        <v>900000</v>
      </c>
    </row>
    <row r="103" spans="3:7" ht="21.75" customHeight="1" thickTop="1">
      <c r="C103" s="23" t="s">
        <v>85</v>
      </c>
      <c r="G103" s="2"/>
    </row>
    <row r="104" spans="3:14" ht="21.75" customHeight="1">
      <c r="C104" s="23" t="s">
        <v>84</v>
      </c>
      <c r="F104" s="2"/>
      <c r="G104" s="2"/>
      <c r="H104" s="77">
        <v>900000</v>
      </c>
      <c r="J104" s="77">
        <v>900000</v>
      </c>
      <c r="K104" s="5"/>
      <c r="L104" s="5">
        <v>900000</v>
      </c>
      <c r="M104" s="5"/>
      <c r="N104" s="5">
        <v>900000</v>
      </c>
    </row>
    <row r="105" spans="2:14" ht="21.75" customHeight="1">
      <c r="B105" s="23" t="s">
        <v>39</v>
      </c>
      <c r="F105" s="2"/>
      <c r="G105" s="2"/>
      <c r="H105" s="77">
        <v>195672</v>
      </c>
      <c r="J105" s="77">
        <v>195672</v>
      </c>
      <c r="K105" s="5"/>
      <c r="L105" s="5">
        <v>195672</v>
      </c>
      <c r="M105" s="5"/>
      <c r="N105" s="5">
        <v>195672</v>
      </c>
    </row>
    <row r="106" spans="2:14" ht="21.75" customHeight="1">
      <c r="B106" s="23" t="s">
        <v>109</v>
      </c>
      <c r="F106" s="2"/>
      <c r="G106" s="2"/>
      <c r="H106" s="77"/>
      <c r="J106" s="77"/>
      <c r="K106" s="5"/>
      <c r="L106" s="5"/>
      <c r="M106" s="5"/>
      <c r="N106" s="5"/>
    </row>
    <row r="107" spans="2:14" ht="21.75" customHeight="1">
      <c r="B107" s="23"/>
      <c r="C107" s="23" t="s">
        <v>96</v>
      </c>
      <c r="F107" s="2"/>
      <c r="G107" s="2"/>
      <c r="H107" s="77">
        <v>-38703</v>
      </c>
      <c r="J107" s="77">
        <v>-24605</v>
      </c>
      <c r="K107" s="79"/>
      <c r="L107" s="77">
        <v>-37053</v>
      </c>
      <c r="M107" s="79"/>
      <c r="N107" s="77">
        <v>-19705</v>
      </c>
    </row>
    <row r="108" spans="2:14" ht="21.75" customHeight="1">
      <c r="B108" s="23" t="s">
        <v>110</v>
      </c>
      <c r="F108" s="2"/>
      <c r="G108" s="2"/>
      <c r="H108" s="77"/>
      <c r="J108" s="77"/>
      <c r="K108" s="5"/>
      <c r="L108" s="5"/>
      <c r="M108" s="5"/>
      <c r="N108" s="5"/>
    </row>
    <row r="109" spans="2:14" ht="21.75" customHeight="1">
      <c r="B109" s="23"/>
      <c r="C109" s="23" t="s">
        <v>113</v>
      </c>
      <c r="F109" s="2"/>
      <c r="G109" s="2"/>
      <c r="H109" s="77"/>
      <c r="J109" s="77"/>
      <c r="K109" s="5"/>
      <c r="L109" s="5"/>
      <c r="M109" s="5"/>
      <c r="N109" s="5"/>
    </row>
    <row r="110" spans="3:14" ht="21.75" customHeight="1">
      <c r="C110" s="87" t="s">
        <v>160</v>
      </c>
      <c r="D110" s="88"/>
      <c r="F110" s="2">
        <v>15</v>
      </c>
      <c r="G110" s="2"/>
      <c r="H110" s="77">
        <v>4800</v>
      </c>
      <c r="J110" s="77">
        <v>4800</v>
      </c>
      <c r="K110" s="5"/>
      <c r="L110" s="77">
        <v>4800</v>
      </c>
      <c r="M110" s="5"/>
      <c r="N110" s="77">
        <v>4800</v>
      </c>
    </row>
    <row r="111" spans="3:7" ht="21.75" customHeight="1">
      <c r="C111" s="88" t="s">
        <v>161</v>
      </c>
      <c r="D111" s="88"/>
      <c r="G111" s="2"/>
    </row>
    <row r="112" spans="3:14" ht="21.75" customHeight="1">
      <c r="C112" s="88"/>
      <c r="D112" s="88" t="s">
        <v>162</v>
      </c>
      <c r="F112" s="2"/>
      <c r="G112" s="2"/>
      <c r="H112" s="5">
        <v>70129</v>
      </c>
      <c r="J112" s="5">
        <v>72460</v>
      </c>
      <c r="K112" s="5"/>
      <c r="L112" s="5">
        <v>70162</v>
      </c>
      <c r="M112" s="5"/>
      <c r="N112" s="5">
        <v>68844</v>
      </c>
    </row>
    <row r="113" spans="2:14" ht="21.75" customHeight="1">
      <c r="B113" s="24" t="s">
        <v>170</v>
      </c>
      <c r="D113" s="3"/>
      <c r="E113" s="24"/>
      <c r="F113" s="2"/>
      <c r="G113" s="2"/>
      <c r="H113" s="89">
        <f>SUM(H104:H112)</f>
        <v>1131898</v>
      </c>
      <c r="J113" s="89">
        <f>SUM(J104:J112)</f>
        <v>1148327</v>
      </c>
      <c r="K113" s="5"/>
      <c r="L113" s="89">
        <f>SUM(L104:L112)</f>
        <v>1133581</v>
      </c>
      <c r="M113" s="5"/>
      <c r="N113" s="90">
        <f>SUM(N104:N112)</f>
        <v>1149611</v>
      </c>
    </row>
    <row r="114" spans="6:14" ht="3.75" customHeight="1">
      <c r="F114" s="2"/>
      <c r="G114" s="2"/>
      <c r="H114" s="2"/>
      <c r="J114" s="2"/>
      <c r="K114" s="5"/>
      <c r="L114" s="5"/>
      <c r="M114" s="5"/>
      <c r="N114" s="5"/>
    </row>
    <row r="115" spans="2:14" ht="21.75" customHeight="1">
      <c r="B115" s="24" t="s">
        <v>171</v>
      </c>
      <c r="D115" s="24"/>
      <c r="E115" s="24"/>
      <c r="F115" s="2"/>
      <c r="G115" s="2"/>
      <c r="H115" s="42">
        <v>0</v>
      </c>
      <c r="I115" s="5"/>
      <c r="J115" s="91">
        <v>0</v>
      </c>
      <c r="K115" s="5"/>
      <c r="L115" s="91">
        <v>0</v>
      </c>
      <c r="M115" s="5"/>
      <c r="N115" s="91">
        <v>0</v>
      </c>
    </row>
    <row r="116" spans="6:14" ht="3.75" customHeight="1">
      <c r="F116" s="2"/>
      <c r="G116" s="2"/>
      <c r="H116" s="2"/>
      <c r="J116" s="2"/>
      <c r="K116" s="5"/>
      <c r="L116" s="5"/>
      <c r="M116" s="5"/>
      <c r="N116" s="5"/>
    </row>
    <row r="117" spans="4:14" ht="21.75" customHeight="1">
      <c r="D117" s="24" t="s">
        <v>172</v>
      </c>
      <c r="E117" s="24"/>
      <c r="F117" s="2"/>
      <c r="G117" s="2"/>
      <c r="H117" s="42">
        <f>+H115+H113</f>
        <v>1131898</v>
      </c>
      <c r="J117" s="42">
        <f>SUM(J113:J115)</f>
        <v>1148327</v>
      </c>
      <c r="K117" s="5"/>
      <c r="L117" s="42">
        <f>SUM(L113)</f>
        <v>1133581</v>
      </c>
      <c r="M117" s="5"/>
      <c r="N117" s="18">
        <f>SUM(N113)</f>
        <v>1149611</v>
      </c>
    </row>
    <row r="118" spans="6:14" ht="3.75" customHeight="1">
      <c r="F118" s="2"/>
      <c r="G118" s="2"/>
      <c r="H118" s="55"/>
      <c r="J118" s="55"/>
      <c r="K118" s="5"/>
      <c r="L118" s="55"/>
      <c r="M118" s="5"/>
      <c r="N118" s="5"/>
    </row>
    <row r="119" spans="1:14" ht="25.5" customHeight="1" thickBot="1">
      <c r="A119" s="24" t="s">
        <v>40</v>
      </c>
      <c r="D119" s="24"/>
      <c r="E119" s="3"/>
      <c r="F119" s="2"/>
      <c r="G119" s="2"/>
      <c r="H119" s="82">
        <f>+H117+H84</f>
        <v>1353056</v>
      </c>
      <c r="J119" s="82">
        <f>+J117+J84</f>
        <v>1352795</v>
      </c>
      <c r="K119" s="5"/>
      <c r="L119" s="82">
        <f>+L117+L84</f>
        <v>1341482</v>
      </c>
      <c r="M119" s="5"/>
      <c r="N119" s="20">
        <f>+N117+N84</f>
        <v>1337416</v>
      </c>
    </row>
    <row r="120" spans="1:14" ht="3.75" customHeight="1" thickTop="1">
      <c r="A120" s="24"/>
      <c r="D120" s="24"/>
      <c r="E120" s="3"/>
      <c r="F120" s="2"/>
      <c r="G120" s="2"/>
      <c r="H120" s="5"/>
      <c r="J120" s="5"/>
      <c r="K120" s="5"/>
      <c r="L120" s="5"/>
      <c r="M120" s="5"/>
      <c r="N120" s="5"/>
    </row>
    <row r="121" spans="1:14" ht="21" customHeight="1">
      <c r="A121" s="24"/>
      <c r="D121" s="24"/>
      <c r="E121" s="3"/>
      <c r="F121" s="2"/>
      <c r="G121" s="2"/>
      <c r="H121" s="5"/>
      <c r="J121" s="5"/>
      <c r="K121" s="5"/>
      <c r="L121" s="5"/>
      <c r="M121" s="5"/>
      <c r="N121" s="5"/>
    </row>
    <row r="122" spans="1:14" ht="21" customHeight="1">
      <c r="A122" s="24"/>
      <c r="D122" s="24"/>
      <c r="E122" s="3"/>
      <c r="F122" s="2"/>
      <c r="G122" s="2"/>
      <c r="H122" s="77"/>
      <c r="J122" s="77"/>
      <c r="K122" s="5"/>
      <c r="L122" s="5"/>
      <c r="M122" s="5"/>
      <c r="N122" s="77"/>
    </row>
    <row r="123" spans="1:14" ht="21" customHeight="1">
      <c r="A123" s="24"/>
      <c r="D123" s="24"/>
      <c r="E123" s="3"/>
      <c r="F123" s="2"/>
      <c r="G123" s="2"/>
      <c r="H123" s="5"/>
      <c r="J123" s="5"/>
      <c r="K123" s="5"/>
      <c r="L123" s="5"/>
      <c r="M123" s="5"/>
      <c r="N123" s="5"/>
    </row>
    <row r="124" spans="1:14" ht="21" customHeight="1">
      <c r="A124" s="24"/>
      <c r="D124" s="24"/>
      <c r="E124" s="3"/>
      <c r="F124" s="2"/>
      <c r="G124" s="2"/>
      <c r="H124" s="5"/>
      <c r="J124" s="5"/>
      <c r="K124" s="5"/>
      <c r="L124" s="5"/>
      <c r="M124" s="5"/>
      <c r="N124" s="5"/>
    </row>
    <row r="125" spans="1:14" ht="21" customHeight="1">
      <c r="A125" s="24"/>
      <c r="D125" s="24"/>
      <c r="E125" s="3"/>
      <c r="F125" s="2"/>
      <c r="G125" s="2"/>
      <c r="H125" s="5"/>
      <c r="J125" s="5"/>
      <c r="K125" s="5"/>
      <c r="L125" s="5"/>
      <c r="M125" s="5"/>
      <c r="N125" s="5"/>
    </row>
    <row r="126" spans="1:14" ht="21" customHeight="1">
      <c r="A126" s="24"/>
      <c r="D126" s="24"/>
      <c r="E126" s="3"/>
      <c r="F126" s="2"/>
      <c r="G126" s="2"/>
      <c r="H126" s="5"/>
      <c r="J126" s="5"/>
      <c r="K126" s="5"/>
      <c r="L126" s="5"/>
      <c r="M126" s="5"/>
      <c r="N126" s="5"/>
    </row>
    <row r="127" spans="1:14" ht="21" customHeight="1">
      <c r="A127" s="24"/>
      <c r="D127" s="24"/>
      <c r="E127" s="3"/>
      <c r="F127" s="2"/>
      <c r="G127" s="2"/>
      <c r="H127" s="5"/>
      <c r="J127" s="5"/>
      <c r="K127" s="5"/>
      <c r="L127" s="5"/>
      <c r="M127" s="5"/>
      <c r="N127" s="5"/>
    </row>
    <row r="128" spans="1:14" ht="21" customHeight="1">
      <c r="A128" s="24"/>
      <c r="D128" s="24"/>
      <c r="E128" s="3"/>
      <c r="F128" s="2"/>
      <c r="G128" s="2"/>
      <c r="H128" s="5"/>
      <c r="J128" s="5"/>
      <c r="K128" s="5"/>
      <c r="L128" s="5"/>
      <c r="M128" s="5"/>
      <c r="N128" s="5"/>
    </row>
    <row r="129" spans="4:14" ht="22.5" customHeight="1">
      <c r="D129" s="24"/>
      <c r="E129" s="3"/>
      <c r="F129" s="2"/>
      <c r="G129" s="2"/>
      <c r="H129" s="5"/>
      <c r="J129" s="5"/>
      <c r="K129" s="5"/>
      <c r="L129" s="5"/>
      <c r="M129" s="5"/>
      <c r="N129" s="5"/>
    </row>
    <row r="130" spans="4:14" ht="22.5" customHeight="1">
      <c r="D130" s="24"/>
      <c r="E130" s="3"/>
      <c r="F130" s="2"/>
      <c r="G130" s="2"/>
      <c r="H130" s="5"/>
      <c r="J130" s="5"/>
      <c r="K130" s="5"/>
      <c r="L130" s="5"/>
      <c r="M130" s="5"/>
      <c r="N130" s="5"/>
    </row>
    <row r="131" spans="10:14" ht="21.75" customHeight="1">
      <c r="J131" s="5"/>
      <c r="K131" s="5"/>
      <c r="L131" s="5"/>
      <c r="M131" s="5"/>
      <c r="N131" s="5"/>
    </row>
    <row r="132" spans="1:14" ht="21.75" customHeight="1">
      <c r="A132" s="23" t="s">
        <v>91</v>
      </c>
      <c r="J132" s="5"/>
      <c r="K132" s="5"/>
      <c r="L132" s="5"/>
      <c r="M132" s="5"/>
      <c r="N132" s="5"/>
    </row>
    <row r="134" spans="1:14" ht="3" customHeight="1">
      <c r="A134" s="23"/>
      <c r="J134" s="5"/>
      <c r="K134" s="5"/>
      <c r="L134" s="5"/>
      <c r="M134" s="5"/>
      <c r="N134" s="5"/>
    </row>
  </sheetData>
  <sheetProtection/>
  <mergeCells count="22">
    <mergeCell ref="C87:N87"/>
    <mergeCell ref="H55:J55"/>
    <mergeCell ref="H6:N6"/>
    <mergeCell ref="H7:J7"/>
    <mergeCell ref="L55:N55"/>
    <mergeCell ref="H93:N93"/>
    <mergeCell ref="L7:N7"/>
    <mergeCell ref="H54:N54"/>
    <mergeCell ref="C49:N49"/>
    <mergeCell ref="C48:N48"/>
    <mergeCell ref="C50:N50"/>
    <mergeCell ref="C52:N52"/>
    <mergeCell ref="C1:N1"/>
    <mergeCell ref="C2:N2"/>
    <mergeCell ref="C3:N3"/>
    <mergeCell ref="C5:N5"/>
    <mergeCell ref="H94:J94"/>
    <mergeCell ref="C89:N89"/>
    <mergeCell ref="C88:N88"/>
    <mergeCell ref="C90:N90"/>
    <mergeCell ref="C92:N92"/>
    <mergeCell ref="L94:N94"/>
  </mergeCells>
  <printOptions/>
  <pageMargins left="0.6299212598425197" right="0" top="0.7874015748031497" bottom="0.15748031496062992" header="0.31496062992125984" footer="0"/>
  <pageSetup firstPageNumber="3" useFirstPageNumber="1" horizontalDpi="1200" verticalDpi="1200" orientation="portrait" paperSize="9" scale="83" r:id="rId1"/>
  <rowBreaks count="3" manualBreakCount="3">
    <brk id="47" max="13" man="1"/>
    <brk id="86" max="13" man="1"/>
    <brk id="1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Normal="75" zoomScaleSheetLayoutView="100" zoomScalePageLayoutView="0" workbookViewId="0" topLeftCell="E1">
      <selection activeCell="S5" sqref="S5"/>
    </sheetView>
  </sheetViews>
  <sheetFormatPr defaultColWidth="9.140625" defaultRowHeight="22.5" customHeight="1"/>
  <cols>
    <col min="1" max="1" width="19.8515625" style="67" customWidth="1"/>
    <col min="2" max="2" width="26.00390625" style="67" customWidth="1"/>
    <col min="3" max="3" width="8.28125" style="68" customWidth="1"/>
    <col min="4" max="4" width="1.1484375" style="67" customWidth="1"/>
    <col min="5" max="5" width="14.7109375" style="67" customWidth="1"/>
    <col min="6" max="6" width="1.57421875" style="67" customWidth="1"/>
    <col min="7" max="7" width="14.7109375" style="67" customWidth="1"/>
    <col min="8" max="8" width="1.421875" style="67" customWidth="1"/>
    <col min="9" max="9" width="14.7109375" style="67" customWidth="1"/>
    <col min="10" max="10" width="1.7109375" style="67" customWidth="1"/>
    <col min="11" max="11" width="14.7109375" style="67" customWidth="1"/>
    <col min="12" max="12" width="1.7109375" style="67" customWidth="1"/>
    <col min="13" max="13" width="14.7109375" style="67" customWidth="1"/>
    <col min="14" max="14" width="0.9921875" style="67" customWidth="1"/>
    <col min="15" max="15" width="14.7109375" style="67" customWidth="1"/>
    <col min="16" max="16" width="0.9921875" style="67" customWidth="1"/>
    <col min="17" max="17" width="13.7109375" style="67" customWidth="1"/>
    <col min="18" max="18" width="1.1484375" style="67" customWidth="1"/>
    <col min="19" max="19" width="17.421875" style="67" customWidth="1"/>
    <col min="20" max="16384" width="9.140625" style="67" customWidth="1"/>
  </cols>
  <sheetData>
    <row r="1" spans="1:19" ht="22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"/>
      <c r="S1" s="2" t="s">
        <v>75</v>
      </c>
    </row>
    <row r="2" spans="1:19" ht="22.5" customHeight="1">
      <c r="A2" s="113" t="s">
        <v>140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"/>
      <c r="S2" s="2" t="s">
        <v>76</v>
      </c>
    </row>
    <row r="3" spans="1:19" ht="22.5" customHeight="1">
      <c r="A3" s="113" t="s">
        <v>203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"/>
      <c r="S3" s="1"/>
    </row>
    <row r="4" spans="1:19" ht="22.5" customHeight="1">
      <c r="A4" s="113" t="s">
        <v>201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"/>
      <c r="S4" s="1"/>
    </row>
    <row r="5" spans="1:15" ht="15.75" customHeight="1">
      <c r="A5" s="30"/>
      <c r="B5" s="30"/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9" ht="22.5" customHeight="1">
      <c r="A6" s="30"/>
      <c r="B6" s="30"/>
      <c r="D6" s="2"/>
      <c r="E6" s="111" t="s">
        <v>81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22.5" customHeight="1">
      <c r="A7" s="30"/>
      <c r="B7" s="30"/>
      <c r="D7" s="2"/>
      <c r="E7" s="108" t="s">
        <v>2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17" ht="22.5" customHeight="1">
      <c r="A8" s="30"/>
      <c r="B8" s="30"/>
      <c r="C8" s="2"/>
      <c r="D8" s="2"/>
      <c r="F8" s="2"/>
      <c r="G8" s="2"/>
      <c r="H8" s="2"/>
      <c r="I8" s="2" t="s">
        <v>111</v>
      </c>
      <c r="J8" s="3"/>
      <c r="K8" s="111" t="s">
        <v>110</v>
      </c>
      <c r="L8" s="111"/>
      <c r="M8" s="111"/>
      <c r="N8" s="2"/>
      <c r="O8" s="2"/>
      <c r="Q8" s="2"/>
    </row>
    <row r="9" spans="1:17" ht="22.5" customHeight="1">
      <c r="A9" s="3"/>
      <c r="B9" s="3"/>
      <c r="D9" s="2"/>
      <c r="E9" s="66" t="s">
        <v>63</v>
      </c>
      <c r="F9" s="2"/>
      <c r="G9" s="2"/>
      <c r="H9" s="2"/>
      <c r="I9" s="2" t="s">
        <v>102</v>
      </c>
      <c r="J9" s="2"/>
      <c r="K9" s="2" t="s">
        <v>105</v>
      </c>
      <c r="L9" s="2"/>
      <c r="M9" s="2"/>
      <c r="N9" s="2"/>
      <c r="O9" s="2" t="s">
        <v>143</v>
      </c>
      <c r="Q9" s="2"/>
    </row>
    <row r="10" spans="1:19" ht="22.5" customHeight="1">
      <c r="A10" s="3"/>
      <c r="B10" s="3"/>
      <c r="D10" s="2"/>
      <c r="E10" s="66" t="s">
        <v>65</v>
      </c>
      <c r="F10" s="2"/>
      <c r="G10" s="2" t="s">
        <v>64</v>
      </c>
      <c r="H10" s="2"/>
      <c r="I10" s="2" t="s">
        <v>103</v>
      </c>
      <c r="J10" s="2"/>
      <c r="K10" s="2" t="s">
        <v>66</v>
      </c>
      <c r="L10" s="2"/>
      <c r="M10" s="2"/>
      <c r="N10" s="2"/>
      <c r="O10" s="2" t="s">
        <v>141</v>
      </c>
      <c r="Q10" s="2" t="s">
        <v>142</v>
      </c>
      <c r="S10" s="2" t="s">
        <v>143</v>
      </c>
    </row>
    <row r="11" spans="1:19" ht="22.5" customHeight="1">
      <c r="A11" s="3"/>
      <c r="B11" s="3"/>
      <c r="C11" s="93" t="s">
        <v>4</v>
      </c>
      <c r="D11" s="2"/>
      <c r="E11" s="69" t="s">
        <v>67</v>
      </c>
      <c r="F11" s="2"/>
      <c r="G11" s="47" t="s">
        <v>68</v>
      </c>
      <c r="H11" s="2"/>
      <c r="I11" s="47" t="s">
        <v>104</v>
      </c>
      <c r="J11" s="2"/>
      <c r="K11" s="47" t="s">
        <v>69</v>
      </c>
      <c r="L11" s="2"/>
      <c r="M11" s="47" t="s">
        <v>106</v>
      </c>
      <c r="N11" s="2"/>
      <c r="O11" s="47" t="s">
        <v>144</v>
      </c>
      <c r="Q11" s="47" t="s">
        <v>145</v>
      </c>
      <c r="R11" s="3"/>
      <c r="S11" s="47" t="s">
        <v>141</v>
      </c>
    </row>
    <row r="12" spans="1:15" ht="15" customHeight="1">
      <c r="A12" s="3"/>
      <c r="B12" s="3"/>
      <c r="D12" s="5"/>
      <c r="E12" s="70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9" ht="22.5" customHeight="1">
      <c r="A13" s="3" t="s">
        <v>129</v>
      </c>
      <c r="B13" s="3"/>
      <c r="D13" s="5"/>
      <c r="E13" s="5">
        <v>900000</v>
      </c>
      <c r="F13" s="5"/>
      <c r="G13" s="5">
        <v>195672</v>
      </c>
      <c r="H13" s="5"/>
      <c r="I13" s="5">
        <v>-49192</v>
      </c>
      <c r="J13" s="5"/>
      <c r="K13" s="5">
        <v>1400</v>
      </c>
      <c r="L13" s="5"/>
      <c r="M13" s="5">
        <v>16166</v>
      </c>
      <c r="N13" s="5"/>
      <c r="O13" s="5">
        <f>SUM(D13:N13)</f>
        <v>1064046</v>
      </c>
      <c r="Q13" s="71">
        <v>0</v>
      </c>
      <c r="S13" s="72">
        <f>O13+Q13</f>
        <v>1064046</v>
      </c>
    </row>
    <row r="14" spans="1:19" ht="22.5" customHeight="1">
      <c r="A14" s="73" t="s">
        <v>146</v>
      </c>
      <c r="B14" s="73"/>
      <c r="D14" s="5"/>
      <c r="E14" s="38">
        <v>0</v>
      </c>
      <c r="F14" s="5"/>
      <c r="G14" s="38">
        <v>0</v>
      </c>
      <c r="H14" s="5"/>
      <c r="I14" s="5">
        <v>41426</v>
      </c>
      <c r="J14" s="5"/>
      <c r="K14" s="38">
        <v>0</v>
      </c>
      <c r="L14" s="5"/>
      <c r="M14" s="38">
        <v>0</v>
      </c>
      <c r="N14" s="5"/>
      <c r="O14" s="5">
        <f>SUM(G14:M14)</f>
        <v>41426</v>
      </c>
      <c r="Q14" s="71">
        <v>0</v>
      </c>
      <c r="S14" s="72">
        <f>O14+Q14</f>
        <v>41426</v>
      </c>
    </row>
    <row r="15" spans="1:21" ht="22.5" customHeight="1">
      <c r="A15" s="3" t="s">
        <v>88</v>
      </c>
      <c r="B15" s="3"/>
      <c r="D15" s="5"/>
      <c r="E15" s="38">
        <v>0</v>
      </c>
      <c r="F15" s="5"/>
      <c r="G15" s="38">
        <v>0</v>
      </c>
      <c r="H15" s="5"/>
      <c r="I15" s="38">
        <v>0</v>
      </c>
      <c r="J15" s="5"/>
      <c r="K15" s="38">
        <v>0</v>
      </c>
      <c r="L15" s="5"/>
      <c r="M15" s="38">
        <v>18336</v>
      </c>
      <c r="N15" s="5"/>
      <c r="O15" s="5">
        <f>SUM(D15:N15)</f>
        <v>18336</v>
      </c>
      <c r="P15" s="3"/>
      <c r="Q15" s="64">
        <v>0</v>
      </c>
      <c r="R15" s="3"/>
      <c r="S15" s="72">
        <f>O15+Q15</f>
        <v>18336</v>
      </c>
      <c r="T15" s="3"/>
      <c r="U15" s="3"/>
    </row>
    <row r="16" spans="1:21" ht="22.5" customHeight="1">
      <c r="A16" s="73" t="s">
        <v>116</v>
      </c>
      <c r="B16" s="3"/>
      <c r="C16" s="94" t="s">
        <v>208</v>
      </c>
      <c r="D16" s="5"/>
      <c r="E16" s="38">
        <v>0</v>
      </c>
      <c r="F16" s="5"/>
      <c r="G16" s="38">
        <v>0</v>
      </c>
      <c r="H16" s="5"/>
      <c r="I16" s="38">
        <v>0</v>
      </c>
      <c r="J16" s="5"/>
      <c r="K16" s="38">
        <v>0</v>
      </c>
      <c r="L16" s="5"/>
      <c r="M16" s="38">
        <v>-9000</v>
      </c>
      <c r="N16" s="5"/>
      <c r="O16" s="5">
        <v>-9000</v>
      </c>
      <c r="P16" s="3"/>
      <c r="Q16" s="64">
        <v>0</v>
      </c>
      <c r="R16" s="3"/>
      <c r="S16" s="72">
        <f>SUM(O16:Q16)</f>
        <v>-9000</v>
      </c>
      <c r="T16" s="3"/>
      <c r="U16" s="3"/>
    </row>
    <row r="17" spans="1:19" ht="22.5" customHeight="1" thickBot="1">
      <c r="A17" s="74" t="s">
        <v>126</v>
      </c>
      <c r="B17" s="74"/>
      <c r="D17" s="5"/>
      <c r="E17" s="65">
        <f>SUM(E13:E15)</f>
        <v>900000</v>
      </c>
      <c r="F17" s="5"/>
      <c r="G17" s="65">
        <f>SUM(G13:G15)</f>
        <v>195672</v>
      </c>
      <c r="H17" s="5"/>
      <c r="I17" s="65">
        <f>SUM(I13:I16)</f>
        <v>-7766</v>
      </c>
      <c r="J17" s="5"/>
      <c r="K17" s="65">
        <f>SUM(K13:K15)</f>
        <v>1400</v>
      </c>
      <c r="L17" s="5"/>
      <c r="M17" s="65">
        <f>SUM(M13:M16)</f>
        <v>25502</v>
      </c>
      <c r="N17" s="5"/>
      <c r="O17" s="65">
        <f>SUM(O13:O16)</f>
        <v>1114808</v>
      </c>
      <c r="Q17" s="75">
        <v>0</v>
      </c>
      <c r="S17" s="76">
        <f>O17+Q17</f>
        <v>1114808</v>
      </c>
    </row>
    <row r="18" spans="1:19" ht="15" customHeight="1" thickTop="1">
      <c r="A18" s="74"/>
      <c r="B18" s="74"/>
      <c r="C18" s="7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71"/>
      <c r="S18" s="72"/>
    </row>
    <row r="19" spans="1:19" ht="22.5" customHeight="1">
      <c r="A19" s="3" t="s">
        <v>147</v>
      </c>
      <c r="B19" s="3"/>
      <c r="D19" s="5"/>
      <c r="E19" s="5">
        <v>900000</v>
      </c>
      <c r="F19" s="5"/>
      <c r="G19" s="5">
        <v>195672</v>
      </c>
      <c r="H19" s="5"/>
      <c r="I19" s="38">
        <v>-24605</v>
      </c>
      <c r="J19" s="5"/>
      <c r="K19" s="5">
        <v>4800</v>
      </c>
      <c r="L19" s="5"/>
      <c r="M19" s="5">
        <v>72460</v>
      </c>
      <c r="N19" s="5"/>
      <c r="O19" s="5">
        <f>SUM(D19:N19)</f>
        <v>1148327</v>
      </c>
      <c r="Q19" s="71">
        <v>0</v>
      </c>
      <c r="S19" s="72">
        <f>O19+Q19</f>
        <v>1148327</v>
      </c>
    </row>
    <row r="20" spans="1:19" ht="22.5" customHeight="1">
      <c r="A20" s="73" t="s">
        <v>146</v>
      </c>
      <c r="B20" s="73"/>
      <c r="D20" s="5"/>
      <c r="E20" s="38">
        <v>0</v>
      </c>
      <c r="F20" s="5"/>
      <c r="G20" s="38">
        <v>0</v>
      </c>
      <c r="H20" s="5"/>
      <c r="I20" s="38">
        <v>-14098</v>
      </c>
      <c r="J20" s="5"/>
      <c r="K20" s="38">
        <v>0</v>
      </c>
      <c r="L20" s="5"/>
      <c r="M20" s="38">
        <v>0</v>
      </c>
      <c r="N20" s="5"/>
      <c r="O20" s="38">
        <f>SUM(D20:N20)</f>
        <v>-14098</v>
      </c>
      <c r="Q20" s="71">
        <v>0</v>
      </c>
      <c r="S20" s="104">
        <f>O20+Q20</f>
        <v>-14098</v>
      </c>
    </row>
    <row r="21" spans="1:21" ht="22.5" customHeight="1">
      <c r="A21" s="3" t="s">
        <v>88</v>
      </c>
      <c r="B21" s="3"/>
      <c r="D21" s="5"/>
      <c r="E21" s="38">
        <v>0</v>
      </c>
      <c r="F21" s="5"/>
      <c r="G21" s="38">
        <v>0</v>
      </c>
      <c r="H21" s="5"/>
      <c r="I21" s="38">
        <v>0</v>
      </c>
      <c r="J21" s="5"/>
      <c r="K21" s="38">
        <v>0</v>
      </c>
      <c r="L21" s="5"/>
      <c r="M21" s="5">
        <v>24665</v>
      </c>
      <c r="N21" s="5"/>
      <c r="O21" s="38">
        <f>SUM(D21:N21)</f>
        <v>24665</v>
      </c>
      <c r="P21" s="3"/>
      <c r="Q21" s="71">
        <v>0</v>
      </c>
      <c r="R21" s="3"/>
      <c r="S21" s="104">
        <f>O21+Q21</f>
        <v>24665</v>
      </c>
      <c r="T21" s="3"/>
      <c r="U21" s="3"/>
    </row>
    <row r="22" spans="1:21" ht="22.5" customHeight="1">
      <c r="A22" s="73" t="s">
        <v>116</v>
      </c>
      <c r="B22" s="3"/>
      <c r="C22" s="94" t="s">
        <v>208</v>
      </c>
      <c r="D22" s="5"/>
      <c r="E22" s="38">
        <v>0</v>
      </c>
      <c r="F22" s="5"/>
      <c r="G22" s="38">
        <v>0</v>
      </c>
      <c r="H22" s="5"/>
      <c r="I22" s="38">
        <v>0</v>
      </c>
      <c r="J22" s="5"/>
      <c r="K22" s="38">
        <v>0</v>
      </c>
      <c r="L22" s="5"/>
      <c r="M22" s="5">
        <v>-26996</v>
      </c>
      <c r="N22" s="5"/>
      <c r="O22" s="5">
        <f>SUM(E22:M22)</f>
        <v>-26996</v>
      </c>
      <c r="P22" s="3"/>
      <c r="Q22" s="71">
        <v>0</v>
      </c>
      <c r="R22" s="3"/>
      <c r="S22" s="72">
        <f>SUM(O22:Q22)</f>
        <v>-26996</v>
      </c>
      <c r="T22" s="3"/>
      <c r="U22" s="3"/>
    </row>
    <row r="23" spans="1:19" ht="22.5" customHeight="1" thickBot="1">
      <c r="A23" s="74" t="s">
        <v>173</v>
      </c>
      <c r="B23" s="74"/>
      <c r="D23" s="5"/>
      <c r="E23" s="65">
        <f>SUM(E19:E22)</f>
        <v>900000</v>
      </c>
      <c r="F23" s="5"/>
      <c r="G23" s="65">
        <f>SUM(G19:G22)</f>
        <v>195672</v>
      </c>
      <c r="H23" s="5"/>
      <c r="I23" s="65">
        <f>SUM(I19:I22)</f>
        <v>-38703</v>
      </c>
      <c r="J23" s="5"/>
      <c r="K23" s="65">
        <f>SUM(K19:K22)</f>
        <v>4800</v>
      </c>
      <c r="L23" s="5"/>
      <c r="M23" s="65">
        <f>SUM(M19:M22)</f>
        <v>70129</v>
      </c>
      <c r="N23" s="5"/>
      <c r="O23" s="65">
        <f>SUM(O19:O22)</f>
        <v>1131898</v>
      </c>
      <c r="Q23" s="75">
        <v>0</v>
      </c>
      <c r="S23" s="105">
        <f>O23+Q23</f>
        <v>1131898</v>
      </c>
    </row>
    <row r="24" spans="1:15" ht="22.5" customHeight="1" thickTop="1">
      <c r="A24" s="74"/>
      <c r="B24" s="74"/>
      <c r="D24" s="5"/>
      <c r="E24" s="5"/>
      <c r="F24" s="5"/>
      <c r="G24" s="5"/>
      <c r="H24" s="5"/>
      <c r="I24" s="38"/>
      <c r="J24" s="5"/>
      <c r="K24" s="5"/>
      <c r="L24" s="5"/>
      <c r="M24" s="5"/>
      <c r="N24" s="5"/>
      <c r="O24" s="5"/>
    </row>
    <row r="25" spans="1:15" ht="22.5" customHeight="1">
      <c r="A25" s="74"/>
      <c r="B25" s="74"/>
      <c r="D25" s="5"/>
      <c r="E25" s="5"/>
      <c r="F25" s="5"/>
      <c r="G25" s="5"/>
      <c r="H25" s="5"/>
      <c r="I25" s="38"/>
      <c r="J25" s="5"/>
      <c r="K25" s="5"/>
      <c r="L25" s="5"/>
      <c r="M25" s="5"/>
      <c r="N25" s="5"/>
      <c r="O25" s="5"/>
    </row>
    <row r="26" spans="1:15" ht="22.5" customHeight="1">
      <c r="A26" s="74"/>
      <c r="B26" s="74"/>
      <c r="C26" s="7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1" s="3" customFormat="1" ht="23.25" customHeight="1">
      <c r="B27" s="23"/>
      <c r="C27" s="23"/>
      <c r="D27" s="23"/>
      <c r="I27" s="5"/>
      <c r="J27" s="5"/>
      <c r="K27" s="5"/>
    </row>
    <row r="28" ht="22.5" customHeight="1">
      <c r="A28" s="23" t="s">
        <v>91</v>
      </c>
    </row>
  </sheetData>
  <sheetProtection/>
  <mergeCells count="7">
    <mergeCell ref="A1:Q1"/>
    <mergeCell ref="A2:Q2"/>
    <mergeCell ref="A3:Q3"/>
    <mergeCell ref="K8:M8"/>
    <mergeCell ref="E7:S7"/>
    <mergeCell ref="E6:S6"/>
    <mergeCell ref="A4:Q4"/>
  </mergeCells>
  <printOptions/>
  <pageMargins left="0.7874015748031497" right="0" top="0.7874015748031497" bottom="0.15748031496062992" header="0.31496062992125984" footer="0"/>
  <pageSetup firstPageNumber="8" useFirstPageNumber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Normal="75" zoomScaleSheetLayoutView="100" zoomScalePageLayoutView="0" workbookViewId="0" topLeftCell="B1">
      <selection activeCell="N13" sqref="N13"/>
    </sheetView>
  </sheetViews>
  <sheetFormatPr defaultColWidth="9.140625" defaultRowHeight="22.5" customHeight="1"/>
  <cols>
    <col min="1" max="1" width="48.00390625" style="7" customWidth="1"/>
    <col min="2" max="2" width="11.57421875" style="41" customWidth="1"/>
    <col min="3" max="3" width="2.57421875" style="7" customWidth="1"/>
    <col min="4" max="4" width="14.7109375" style="7" customWidth="1"/>
    <col min="5" max="5" width="2.140625" style="7" customWidth="1"/>
    <col min="6" max="6" width="14.7109375" style="7" customWidth="1"/>
    <col min="7" max="7" width="2.421875" style="7" customWidth="1"/>
    <col min="8" max="8" width="15.421875" style="7" customWidth="1"/>
    <col min="9" max="9" width="2.57421875" style="7" customWidth="1"/>
    <col min="10" max="10" width="14.7109375" style="7" customWidth="1"/>
    <col min="11" max="11" width="2.140625" style="7" customWidth="1"/>
    <col min="12" max="12" width="14.7109375" style="7" customWidth="1"/>
    <col min="13" max="13" width="2.7109375" style="7" customWidth="1"/>
    <col min="14" max="14" width="14.7109375" style="7" customWidth="1"/>
    <col min="15" max="16384" width="9.140625" style="7" customWidth="1"/>
  </cols>
  <sheetData>
    <row r="1" spans="1:14" ht="22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s">
        <v>75</v>
      </c>
      <c r="N1" s="114"/>
    </row>
    <row r="2" spans="1:14" ht="22.5" customHeight="1">
      <c r="A2" s="113" t="s">
        <v>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 t="s">
        <v>76</v>
      </c>
      <c r="N2" s="114"/>
    </row>
    <row r="3" spans="1:14" ht="22.5" customHeight="1">
      <c r="A3" s="113" t="s">
        <v>174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  <c r="N3" s="6"/>
    </row>
    <row r="4" spans="1:14" ht="22.5" customHeight="1">
      <c r="A4" s="113" t="s">
        <v>175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6"/>
      <c r="N4" s="6"/>
    </row>
    <row r="5" spans="1:14" ht="4.5" customHeight="1">
      <c r="A5" s="30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1" customHeight="1">
      <c r="A6" s="30"/>
      <c r="C6" s="6"/>
      <c r="D6" s="116" t="s">
        <v>81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21" customHeight="1">
      <c r="A7" s="30"/>
      <c r="C7" s="6"/>
      <c r="D7" s="115" t="s">
        <v>3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21.75" customHeight="1">
      <c r="A8" s="30"/>
      <c r="B8" s="8"/>
      <c r="C8" s="8"/>
      <c r="E8" s="8"/>
      <c r="F8" s="8"/>
      <c r="G8" s="8"/>
      <c r="H8" s="8" t="s">
        <v>111</v>
      </c>
      <c r="I8" s="6"/>
      <c r="J8" s="115" t="s">
        <v>110</v>
      </c>
      <c r="K8" s="115"/>
      <c r="L8" s="115"/>
      <c r="M8" s="8"/>
      <c r="N8" s="8"/>
    </row>
    <row r="9" spans="1:14" ht="21.75" customHeight="1">
      <c r="A9" s="6"/>
      <c r="C9" s="8"/>
      <c r="D9" s="40" t="s">
        <v>63</v>
      </c>
      <c r="E9" s="8"/>
      <c r="F9" s="8"/>
      <c r="G9" s="8"/>
      <c r="H9" s="8" t="s">
        <v>102</v>
      </c>
      <c r="J9" s="8" t="s">
        <v>105</v>
      </c>
      <c r="K9" s="8"/>
      <c r="M9" s="8"/>
      <c r="N9" s="8"/>
    </row>
    <row r="10" spans="1:14" ht="21.75" customHeight="1">
      <c r="A10" s="6"/>
      <c r="C10" s="8"/>
      <c r="D10" s="40" t="s">
        <v>65</v>
      </c>
      <c r="E10" s="8"/>
      <c r="F10" s="8" t="s">
        <v>64</v>
      </c>
      <c r="G10" s="8"/>
      <c r="H10" s="8" t="s">
        <v>103</v>
      </c>
      <c r="J10" s="8" t="s">
        <v>66</v>
      </c>
      <c r="K10" s="8"/>
      <c r="M10" s="8"/>
      <c r="N10" s="2" t="s">
        <v>143</v>
      </c>
    </row>
    <row r="11" spans="1:14" ht="21.75" customHeight="1">
      <c r="A11" s="6"/>
      <c r="B11" s="11" t="s">
        <v>4</v>
      </c>
      <c r="C11" s="8"/>
      <c r="D11" s="29" t="s">
        <v>67</v>
      </c>
      <c r="E11" s="8"/>
      <c r="F11" s="11" t="s">
        <v>68</v>
      </c>
      <c r="G11" s="8"/>
      <c r="H11" s="11" t="s">
        <v>104</v>
      </c>
      <c r="J11" s="11" t="s">
        <v>69</v>
      </c>
      <c r="K11" s="8"/>
      <c r="L11" s="11" t="s">
        <v>106</v>
      </c>
      <c r="M11" s="8"/>
      <c r="N11" s="47" t="s">
        <v>141</v>
      </c>
    </row>
    <row r="12" spans="1:14" ht="6" customHeight="1">
      <c r="A12" s="4"/>
      <c r="C12" s="12"/>
      <c r="D12" s="12"/>
      <c r="E12" s="12"/>
      <c r="F12" s="12"/>
      <c r="G12" s="12"/>
      <c r="J12" s="12"/>
      <c r="K12" s="12"/>
      <c r="L12" s="12"/>
      <c r="M12" s="12"/>
      <c r="N12" s="12"/>
    </row>
    <row r="13" spans="1:14" ht="21.75" customHeight="1">
      <c r="A13" s="25" t="s">
        <v>129</v>
      </c>
      <c r="B13" s="33"/>
      <c r="C13" s="9"/>
      <c r="D13" s="9">
        <v>900000</v>
      </c>
      <c r="E13" s="9"/>
      <c r="F13" s="9">
        <v>195672</v>
      </c>
      <c r="G13" s="9"/>
      <c r="H13" s="9">
        <v>-45342</v>
      </c>
      <c r="J13" s="9">
        <v>1400</v>
      </c>
      <c r="K13" s="9"/>
      <c r="L13" s="9">
        <v>16563</v>
      </c>
      <c r="M13" s="9"/>
      <c r="N13" s="34">
        <f>SUM(D13:L13)</f>
        <v>1068293</v>
      </c>
    </row>
    <row r="14" spans="1:14" ht="21.75" customHeight="1">
      <c r="A14" s="25" t="s">
        <v>146</v>
      </c>
      <c r="B14" s="33"/>
      <c r="C14" s="9"/>
      <c r="D14" s="37">
        <v>0</v>
      </c>
      <c r="E14" s="9"/>
      <c r="F14" s="37">
        <v>0</v>
      </c>
      <c r="G14" s="9"/>
      <c r="H14" s="37">
        <v>41426</v>
      </c>
      <c r="J14" s="37">
        <v>0</v>
      </c>
      <c r="K14" s="9"/>
      <c r="L14" s="37">
        <v>0</v>
      </c>
      <c r="M14" s="9"/>
      <c r="N14" s="37">
        <f>SUM(D14:L14)</f>
        <v>41426</v>
      </c>
    </row>
    <row r="15" spans="1:14" ht="21.75" customHeight="1">
      <c r="A15" s="31" t="s">
        <v>88</v>
      </c>
      <c r="B15" s="33"/>
      <c r="C15" s="9"/>
      <c r="D15" s="37">
        <v>0</v>
      </c>
      <c r="E15" s="9"/>
      <c r="F15" s="37">
        <v>0</v>
      </c>
      <c r="G15" s="9"/>
      <c r="H15" s="37">
        <v>0</v>
      </c>
      <c r="J15" s="37">
        <v>0</v>
      </c>
      <c r="K15" s="9"/>
      <c r="L15" s="37">
        <v>16981</v>
      </c>
      <c r="M15" s="9"/>
      <c r="N15" s="37">
        <f>SUM(D15:L15)</f>
        <v>16981</v>
      </c>
    </row>
    <row r="16" spans="1:14" ht="21.75" customHeight="1">
      <c r="A16" s="31" t="s">
        <v>116</v>
      </c>
      <c r="B16" s="40" t="s">
        <v>208</v>
      </c>
      <c r="C16" s="9"/>
      <c r="D16" s="37">
        <v>0</v>
      </c>
      <c r="E16" s="9"/>
      <c r="F16" s="37">
        <v>0</v>
      </c>
      <c r="G16" s="9"/>
      <c r="H16" s="37">
        <v>0</v>
      </c>
      <c r="J16" s="37">
        <v>0</v>
      </c>
      <c r="K16" s="9"/>
      <c r="L16" s="37">
        <v>-9000</v>
      </c>
      <c r="M16" s="9"/>
      <c r="N16" s="37">
        <f>SUM(D16:L16)</f>
        <v>-9000</v>
      </c>
    </row>
    <row r="17" spans="1:14" ht="21.75" customHeight="1" thickBot="1">
      <c r="A17" s="25" t="s">
        <v>126</v>
      </c>
      <c r="B17" s="33"/>
      <c r="C17" s="9"/>
      <c r="D17" s="14">
        <f>SUM(D13:D16)</f>
        <v>900000</v>
      </c>
      <c r="E17" s="9"/>
      <c r="F17" s="14">
        <f>SUM(F13:F16)</f>
        <v>195672</v>
      </c>
      <c r="G17" s="9"/>
      <c r="H17" s="14">
        <f>SUM(H13:H16)</f>
        <v>-3916</v>
      </c>
      <c r="J17" s="14">
        <f>SUM(J13:J16)</f>
        <v>1400</v>
      </c>
      <c r="K17" s="9"/>
      <c r="L17" s="14">
        <f>SUM(L13:L16)</f>
        <v>24544</v>
      </c>
      <c r="M17" s="9"/>
      <c r="N17" s="14">
        <f>SUM(N13:N16)</f>
        <v>1117700</v>
      </c>
    </row>
    <row r="18" spans="1:14" ht="6.75" customHeight="1" thickTop="1">
      <c r="A18" s="31"/>
      <c r="B18" s="40"/>
      <c r="C18" s="9"/>
      <c r="D18" s="9"/>
      <c r="E18" s="9"/>
      <c r="F18" s="9"/>
      <c r="G18" s="9"/>
      <c r="H18" s="9"/>
      <c r="K18" s="9"/>
      <c r="L18" s="37"/>
      <c r="M18" s="5"/>
      <c r="N18" s="9"/>
    </row>
    <row r="19" spans="1:14" ht="21.75" customHeight="1">
      <c r="A19" s="25" t="s">
        <v>202</v>
      </c>
      <c r="B19" s="40"/>
      <c r="C19" s="9"/>
      <c r="D19" s="9">
        <v>900000</v>
      </c>
      <c r="E19" s="9"/>
      <c r="F19" s="9">
        <v>195672</v>
      </c>
      <c r="G19" s="9"/>
      <c r="H19" s="9">
        <v>-19705</v>
      </c>
      <c r="J19" s="63">
        <v>4800</v>
      </c>
      <c r="K19" s="9"/>
      <c r="L19" s="37">
        <v>68844</v>
      </c>
      <c r="M19" s="5"/>
      <c r="N19" s="9">
        <f>SUM(D19:L19)</f>
        <v>1149611</v>
      </c>
    </row>
    <row r="20" spans="1:14" ht="21.75" customHeight="1">
      <c r="A20" s="25" t="s">
        <v>146</v>
      </c>
      <c r="B20" s="33"/>
      <c r="C20" s="9"/>
      <c r="D20" s="37">
        <v>0</v>
      </c>
      <c r="E20" s="9"/>
      <c r="F20" s="37">
        <v>0</v>
      </c>
      <c r="G20" s="9"/>
      <c r="H20" s="9">
        <v>-17348</v>
      </c>
      <c r="J20" s="63">
        <v>0</v>
      </c>
      <c r="K20" s="9"/>
      <c r="L20" s="63">
        <v>0</v>
      </c>
      <c r="M20" s="9"/>
      <c r="N20" s="9">
        <f>SUM(D20:L20)</f>
        <v>-17348</v>
      </c>
    </row>
    <row r="21" spans="1:14" ht="21.75" customHeight="1">
      <c r="A21" s="31" t="s">
        <v>88</v>
      </c>
      <c r="B21" s="33"/>
      <c r="C21" s="9"/>
      <c r="D21" s="37">
        <v>0</v>
      </c>
      <c r="E21" s="9"/>
      <c r="F21" s="37">
        <v>0</v>
      </c>
      <c r="G21" s="9"/>
      <c r="H21" s="37">
        <v>0</v>
      </c>
      <c r="J21" s="61">
        <v>0</v>
      </c>
      <c r="K21" s="9"/>
      <c r="L21" s="37">
        <v>28314</v>
      </c>
      <c r="M21" s="9"/>
      <c r="N21" s="37">
        <f>SUM(D21:L21)</f>
        <v>28314</v>
      </c>
    </row>
    <row r="22" spans="1:14" ht="21.75" customHeight="1">
      <c r="A22" s="31" t="s">
        <v>116</v>
      </c>
      <c r="B22" s="40" t="s">
        <v>208</v>
      </c>
      <c r="C22" s="9"/>
      <c r="D22" s="37">
        <v>0</v>
      </c>
      <c r="E22" s="9"/>
      <c r="F22" s="37">
        <v>0</v>
      </c>
      <c r="G22" s="9"/>
      <c r="H22" s="37">
        <v>0</v>
      </c>
      <c r="J22" s="61">
        <v>0</v>
      </c>
      <c r="K22" s="9"/>
      <c r="L22" s="37">
        <v>-26996</v>
      </c>
      <c r="M22" s="9"/>
      <c r="N22" s="37">
        <f>SUM(D22:L22)</f>
        <v>-26996</v>
      </c>
    </row>
    <row r="23" spans="1:14" ht="21.75" customHeight="1" thickBot="1">
      <c r="A23" s="25" t="s">
        <v>173</v>
      </c>
      <c r="B23" s="33"/>
      <c r="C23" s="9"/>
      <c r="D23" s="98">
        <f>SUM(D19:D22)</f>
        <v>900000</v>
      </c>
      <c r="E23" s="9"/>
      <c r="F23" s="98">
        <f aca="true" t="shared" si="0" ref="F23:L23">SUM(F19:F22)</f>
        <v>195672</v>
      </c>
      <c r="G23" s="99"/>
      <c r="H23" s="98">
        <f t="shared" si="0"/>
        <v>-37053</v>
      </c>
      <c r="J23" s="98">
        <f t="shared" si="0"/>
        <v>4800</v>
      </c>
      <c r="K23" s="9"/>
      <c r="L23" s="98">
        <f t="shared" si="0"/>
        <v>70162</v>
      </c>
      <c r="M23" s="9"/>
      <c r="N23" s="100">
        <f>SUM(D23:M23)</f>
        <v>1133581</v>
      </c>
    </row>
    <row r="24" spans="1:14" ht="21.75" customHeight="1" thickTop="1">
      <c r="A24" s="25"/>
      <c r="B24" s="33"/>
      <c r="C24" s="9"/>
      <c r="D24" s="62"/>
      <c r="E24" s="62"/>
      <c r="F24" s="62"/>
      <c r="G24" s="9"/>
      <c r="H24" s="62"/>
      <c r="J24" s="95"/>
      <c r="K24" s="9"/>
      <c r="L24" s="95"/>
      <c r="M24" s="9"/>
      <c r="N24" s="95"/>
    </row>
    <row r="25" spans="1:14" ht="21.75" customHeight="1">
      <c r="A25" s="25"/>
      <c r="B25" s="33"/>
      <c r="C25" s="9"/>
      <c r="D25" s="62"/>
      <c r="E25" s="62"/>
      <c r="F25" s="62"/>
      <c r="G25" s="9"/>
      <c r="H25" s="62"/>
      <c r="J25" s="95"/>
      <c r="K25" s="9"/>
      <c r="L25" s="95"/>
      <c r="M25" s="9"/>
      <c r="N25" s="95"/>
    </row>
    <row r="26" spans="1:14" ht="15" customHeight="1">
      <c r="A26" s="25"/>
      <c r="B26" s="33"/>
      <c r="C26" s="9"/>
      <c r="D26" s="62"/>
      <c r="E26" s="62"/>
      <c r="F26" s="62"/>
      <c r="G26" s="9"/>
      <c r="H26" s="62"/>
      <c r="J26" s="95"/>
      <c r="K26" s="9"/>
      <c r="L26" s="95"/>
      <c r="M26" s="9"/>
      <c r="N26" s="95"/>
    </row>
    <row r="27" spans="1:14" ht="21" customHeight="1">
      <c r="A27" s="25" t="s">
        <v>91</v>
      </c>
      <c r="B27" s="25"/>
      <c r="C27" s="25"/>
      <c r="D27" s="6"/>
      <c r="E27" s="6"/>
      <c r="F27" s="6"/>
      <c r="G27" s="6"/>
      <c r="H27" s="9"/>
      <c r="I27" s="9"/>
      <c r="J27" s="9"/>
      <c r="K27" s="6"/>
      <c r="L27" s="6"/>
      <c r="M27" s="6"/>
      <c r="N27" s="6"/>
    </row>
  </sheetData>
  <sheetProtection/>
  <mergeCells count="9">
    <mergeCell ref="J8:L8"/>
    <mergeCell ref="A3:L3"/>
    <mergeCell ref="A4:L4"/>
    <mergeCell ref="D7:N7"/>
    <mergeCell ref="D6:N6"/>
    <mergeCell ref="A1:L1"/>
    <mergeCell ref="M1:N1"/>
    <mergeCell ref="A2:L2"/>
    <mergeCell ref="M2:N2"/>
  </mergeCells>
  <printOptions horizontalCentered="1"/>
  <pageMargins left="0.7874015748031497" right="0.2362204724409449" top="0.7874015748031497" bottom="0.15748031496062992" header="0.5118110236220472" footer="0.15748031496062992"/>
  <pageSetup firstPageNumber="8" useFirstPageNumber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Normal="75" zoomScaleSheetLayoutView="100" zoomScalePageLayoutView="0" workbookViewId="0" topLeftCell="A45">
      <selection activeCell="D45" sqref="D45:K45"/>
    </sheetView>
  </sheetViews>
  <sheetFormatPr defaultColWidth="9.140625" defaultRowHeight="23.25" customHeight="1"/>
  <cols>
    <col min="1" max="1" width="3.57421875" style="6" customWidth="1"/>
    <col min="2" max="2" width="4.00390625" style="6" customWidth="1"/>
    <col min="3" max="3" width="3.421875" style="6" customWidth="1"/>
    <col min="4" max="4" width="38.8515625" style="6" customWidth="1"/>
    <col min="5" max="5" width="8.8515625" style="6" customWidth="1"/>
    <col min="6" max="6" width="1.8515625" style="6" customWidth="1"/>
    <col min="7" max="7" width="13.57421875" style="6" customWidth="1"/>
    <col min="8" max="8" width="1.8515625" style="6" customWidth="1"/>
    <col min="9" max="9" width="13.00390625" style="6" customWidth="1"/>
    <col min="10" max="10" width="1.7109375" style="6" customWidth="1"/>
    <col min="11" max="11" width="13.28125" style="6" customWidth="1"/>
    <col min="12" max="12" width="1.57421875" style="6" customWidth="1"/>
    <col min="13" max="13" width="15.140625" style="6" customWidth="1"/>
    <col min="14" max="16384" width="9.140625" style="6" customWidth="1"/>
  </cols>
  <sheetData>
    <row r="1" spans="1:13" ht="22.5" customHeight="1">
      <c r="A1" s="3"/>
      <c r="B1" s="3"/>
      <c r="C1" s="3"/>
      <c r="D1" s="113" t="s">
        <v>0</v>
      </c>
      <c r="E1" s="113"/>
      <c r="F1" s="113"/>
      <c r="G1" s="113"/>
      <c r="H1" s="113"/>
      <c r="I1" s="113"/>
      <c r="J1" s="113"/>
      <c r="K1" s="113"/>
      <c r="L1" s="117" t="s">
        <v>75</v>
      </c>
      <c r="M1" s="117"/>
    </row>
    <row r="2" spans="4:13" ht="22.5" customHeight="1">
      <c r="D2" s="113" t="s">
        <v>1</v>
      </c>
      <c r="E2" s="113"/>
      <c r="F2" s="113"/>
      <c r="G2" s="113"/>
      <c r="H2" s="113"/>
      <c r="I2" s="113"/>
      <c r="J2" s="113"/>
      <c r="K2" s="113"/>
      <c r="L2" s="114" t="s">
        <v>76</v>
      </c>
      <c r="M2" s="114"/>
    </row>
    <row r="3" spans="4:11" ht="22.5" customHeight="1">
      <c r="D3" s="113" t="s">
        <v>176</v>
      </c>
      <c r="E3" s="113"/>
      <c r="F3" s="113"/>
      <c r="G3" s="113"/>
      <c r="H3" s="113"/>
      <c r="I3" s="113"/>
      <c r="J3" s="113"/>
      <c r="K3" s="113"/>
    </row>
    <row r="4" spans="4:11" ht="22.5" customHeight="1">
      <c r="D4" s="113" t="s">
        <v>177</v>
      </c>
      <c r="E4" s="113"/>
      <c r="F4" s="113"/>
      <c r="G4" s="113"/>
      <c r="H4" s="113"/>
      <c r="I4" s="113"/>
      <c r="J4" s="113"/>
      <c r="K4" s="113"/>
    </row>
    <row r="5" spans="5:13" ht="21" customHeight="1">
      <c r="E5" s="8"/>
      <c r="G5" s="116" t="s">
        <v>81</v>
      </c>
      <c r="H5" s="116"/>
      <c r="I5" s="116"/>
      <c r="J5" s="116"/>
      <c r="K5" s="116"/>
      <c r="L5" s="116"/>
      <c r="M5" s="116"/>
    </row>
    <row r="6" spans="5:13" ht="21" customHeight="1">
      <c r="E6" s="8"/>
      <c r="G6" s="116" t="s">
        <v>2</v>
      </c>
      <c r="H6" s="116"/>
      <c r="I6" s="116"/>
      <c r="J6" s="10"/>
      <c r="K6" s="115" t="s">
        <v>3</v>
      </c>
      <c r="L6" s="115"/>
      <c r="M6" s="115"/>
    </row>
    <row r="7" spans="5:13" ht="21" customHeight="1">
      <c r="E7" s="11" t="s">
        <v>4</v>
      </c>
      <c r="G7" s="11">
        <v>2551</v>
      </c>
      <c r="H7" s="8"/>
      <c r="I7" s="11">
        <v>2550</v>
      </c>
      <c r="J7" s="10"/>
      <c r="K7" s="11">
        <v>2551</v>
      </c>
      <c r="L7" s="8"/>
      <c r="M7" s="11">
        <v>2550</v>
      </c>
    </row>
    <row r="8" spans="1:16" ht="21" customHeight="1">
      <c r="A8" s="6" t="s">
        <v>5</v>
      </c>
      <c r="E8" s="8"/>
      <c r="G8" s="9"/>
      <c r="H8" s="9"/>
      <c r="I8" s="9"/>
      <c r="J8" s="9"/>
      <c r="K8" s="9"/>
      <c r="L8" s="9"/>
      <c r="M8" s="9"/>
      <c r="N8" s="27"/>
      <c r="O8" s="27"/>
      <c r="P8" s="27"/>
    </row>
    <row r="9" spans="2:16" ht="21" customHeight="1">
      <c r="B9" s="6" t="s">
        <v>6</v>
      </c>
      <c r="E9" s="8">
        <v>18</v>
      </c>
      <c r="G9" s="9">
        <v>116063</v>
      </c>
      <c r="H9" s="9"/>
      <c r="I9" s="9">
        <v>107597</v>
      </c>
      <c r="J9" s="9"/>
      <c r="K9" s="9">
        <v>116063</v>
      </c>
      <c r="L9" s="9"/>
      <c r="M9" s="9">
        <v>107597</v>
      </c>
      <c r="N9" s="27"/>
      <c r="O9" s="27"/>
      <c r="P9" s="27"/>
    </row>
    <row r="10" spans="2:16" ht="21" customHeight="1">
      <c r="B10" s="6" t="s">
        <v>97</v>
      </c>
      <c r="E10" s="8"/>
      <c r="G10" s="9">
        <v>7222</v>
      </c>
      <c r="H10" s="9"/>
      <c r="I10" s="9">
        <v>12349</v>
      </c>
      <c r="J10" s="9"/>
      <c r="K10" s="37">
        <v>7222</v>
      </c>
      <c r="L10" s="9"/>
      <c r="M10" s="37">
        <v>12349</v>
      </c>
      <c r="N10" s="27"/>
      <c r="O10" s="27"/>
      <c r="P10" s="27"/>
    </row>
    <row r="11" spans="2:16" ht="21" customHeight="1">
      <c r="B11" s="6" t="s">
        <v>7</v>
      </c>
      <c r="G11" s="9"/>
      <c r="H11" s="9"/>
      <c r="I11" s="9"/>
      <c r="J11" s="9"/>
      <c r="K11" s="9"/>
      <c r="L11" s="9"/>
      <c r="M11" s="9"/>
      <c r="N11" s="27"/>
      <c r="O11" s="27"/>
      <c r="P11" s="27"/>
    </row>
    <row r="12" spans="3:16" ht="21" customHeight="1">
      <c r="C12" s="43" t="s">
        <v>98</v>
      </c>
      <c r="E12" s="8"/>
      <c r="G12" s="37">
        <v>730</v>
      </c>
      <c r="H12" s="9"/>
      <c r="I12" s="37">
        <v>2989</v>
      </c>
      <c r="J12" s="9"/>
      <c r="K12" s="9">
        <v>640</v>
      </c>
      <c r="L12" s="9"/>
      <c r="M12" s="9">
        <v>2864</v>
      </c>
      <c r="N12" s="27"/>
      <c r="O12" s="27"/>
      <c r="P12" s="27"/>
    </row>
    <row r="13" spans="3:16" ht="21" customHeight="1">
      <c r="C13" s="43" t="s">
        <v>99</v>
      </c>
      <c r="E13" s="8">
        <v>3</v>
      </c>
      <c r="G13" s="9">
        <v>2120</v>
      </c>
      <c r="H13" s="9"/>
      <c r="I13" s="9">
        <v>2802</v>
      </c>
      <c r="J13" s="9"/>
      <c r="K13" s="9">
        <v>3389</v>
      </c>
      <c r="L13" s="9"/>
      <c r="M13" s="9">
        <v>1920</v>
      </c>
      <c r="N13" s="27"/>
      <c r="O13" s="27"/>
      <c r="P13" s="27"/>
    </row>
    <row r="14" spans="3:16" ht="21" customHeight="1">
      <c r="C14" s="6" t="s">
        <v>8</v>
      </c>
      <c r="E14" s="8"/>
      <c r="G14" s="101">
        <f>SUM(G9:G13)</f>
        <v>126135</v>
      </c>
      <c r="H14" s="9"/>
      <c r="I14" s="19">
        <f>SUM(I9:I13)</f>
        <v>125737</v>
      </c>
      <c r="J14" s="9"/>
      <c r="K14" s="101">
        <f>SUM(K9:K13)</f>
        <v>127314</v>
      </c>
      <c r="L14" s="9"/>
      <c r="M14" s="19">
        <f>SUM(M9:M13)</f>
        <v>124730</v>
      </c>
      <c r="N14" s="27"/>
      <c r="O14" s="27"/>
      <c r="P14" s="27"/>
    </row>
    <row r="15" spans="5:16" ht="9.75" customHeight="1">
      <c r="E15" s="8"/>
      <c r="G15" s="9"/>
      <c r="H15" s="9"/>
      <c r="I15" s="9"/>
      <c r="J15" s="9"/>
      <c r="K15" s="9"/>
      <c r="L15" s="9"/>
      <c r="M15" s="9"/>
      <c r="N15" s="27"/>
      <c r="O15" s="27"/>
      <c r="P15" s="27"/>
    </row>
    <row r="16" spans="1:16" ht="21" customHeight="1">
      <c r="A16" s="6" t="s">
        <v>71</v>
      </c>
      <c r="E16" s="8"/>
      <c r="G16" s="9"/>
      <c r="H16" s="9"/>
      <c r="I16" s="9"/>
      <c r="J16" s="9"/>
      <c r="K16" s="9"/>
      <c r="L16" s="9"/>
      <c r="M16" s="9"/>
      <c r="N16" s="27"/>
      <c r="O16" s="27"/>
      <c r="P16" s="27"/>
    </row>
    <row r="17" spans="2:16" ht="21" customHeight="1">
      <c r="B17" s="6" t="s">
        <v>9</v>
      </c>
      <c r="E17" s="8">
        <v>3</v>
      </c>
      <c r="G17" s="9">
        <v>92633</v>
      </c>
      <c r="H17" s="9"/>
      <c r="I17" s="9">
        <v>89235</v>
      </c>
      <c r="J17" s="9"/>
      <c r="K17" s="9">
        <v>93175</v>
      </c>
      <c r="L17" s="9"/>
      <c r="M17" s="9">
        <v>90007</v>
      </c>
      <c r="N17" s="27"/>
      <c r="O17" s="27"/>
      <c r="P17" s="27"/>
    </row>
    <row r="18" spans="2:16" ht="21" customHeight="1">
      <c r="B18" s="6" t="s">
        <v>101</v>
      </c>
      <c r="E18" s="8"/>
      <c r="G18" s="9">
        <v>5023</v>
      </c>
      <c r="H18" s="9"/>
      <c r="I18" s="9">
        <v>7703</v>
      </c>
      <c r="J18" s="9"/>
      <c r="K18" s="9">
        <v>5023</v>
      </c>
      <c r="L18" s="9"/>
      <c r="M18" s="9">
        <v>7703</v>
      </c>
      <c r="N18" s="27"/>
      <c r="O18" s="27"/>
      <c r="P18" s="27"/>
    </row>
    <row r="19" spans="2:16" ht="21" customHeight="1">
      <c r="B19" s="6" t="s">
        <v>100</v>
      </c>
      <c r="E19" s="8">
        <v>3</v>
      </c>
      <c r="G19" s="9">
        <v>18125</v>
      </c>
      <c r="H19" s="9"/>
      <c r="I19" s="9">
        <v>20275</v>
      </c>
      <c r="J19" s="9"/>
      <c r="K19" s="9">
        <v>16809</v>
      </c>
      <c r="L19" s="9"/>
      <c r="M19" s="9">
        <v>17713</v>
      </c>
      <c r="N19" s="27"/>
      <c r="O19" s="27"/>
      <c r="P19" s="27"/>
    </row>
    <row r="20" spans="2:16" ht="21" customHeight="1">
      <c r="B20" s="6" t="s">
        <v>10</v>
      </c>
      <c r="E20" s="8"/>
      <c r="G20" s="9">
        <v>2115</v>
      </c>
      <c r="H20" s="9"/>
      <c r="I20" s="9">
        <v>1401</v>
      </c>
      <c r="J20" s="9"/>
      <c r="K20" s="9">
        <v>2115</v>
      </c>
      <c r="L20" s="9"/>
      <c r="M20" s="9">
        <v>1401</v>
      </c>
      <c r="N20" s="27"/>
      <c r="O20" s="27"/>
      <c r="P20" s="27"/>
    </row>
    <row r="21" spans="2:16" ht="21" customHeight="1">
      <c r="B21" s="6" t="s">
        <v>135</v>
      </c>
      <c r="E21" s="8">
        <v>3</v>
      </c>
      <c r="G21" s="37">
        <v>0</v>
      </c>
      <c r="H21" s="9"/>
      <c r="I21" s="37">
        <v>0</v>
      </c>
      <c r="J21" s="9"/>
      <c r="K21" s="37">
        <v>42</v>
      </c>
      <c r="L21" s="9"/>
      <c r="M21" s="37">
        <v>2155</v>
      </c>
      <c r="N21" s="27"/>
      <c r="O21" s="27"/>
      <c r="P21" s="27"/>
    </row>
    <row r="22" spans="3:16" ht="21" customHeight="1">
      <c r="C22" s="6" t="s">
        <v>72</v>
      </c>
      <c r="E22" s="8"/>
      <c r="G22" s="101">
        <f>SUM(G17:G21)</f>
        <v>117896</v>
      </c>
      <c r="H22" s="9"/>
      <c r="I22" s="19">
        <f>SUM(I17:I21)</f>
        <v>118614</v>
      </c>
      <c r="J22" s="9"/>
      <c r="K22" s="101">
        <f>SUM(K17:K21)</f>
        <v>117164</v>
      </c>
      <c r="L22" s="9"/>
      <c r="M22" s="19">
        <f>SUM(M17:M21)</f>
        <v>118979</v>
      </c>
      <c r="N22" s="27"/>
      <c r="O22" s="27"/>
      <c r="P22" s="27"/>
    </row>
    <row r="23" spans="5:16" ht="9.75" customHeight="1">
      <c r="E23" s="8"/>
      <c r="G23" s="62"/>
      <c r="H23" s="9"/>
      <c r="I23" s="9"/>
      <c r="J23" s="9"/>
      <c r="K23" s="62"/>
      <c r="L23" s="9"/>
      <c r="M23" s="9"/>
      <c r="N23" s="27"/>
      <c r="O23" s="27"/>
      <c r="P23" s="27"/>
    </row>
    <row r="24" spans="1:16" ht="21" customHeight="1">
      <c r="A24" s="6" t="s">
        <v>119</v>
      </c>
      <c r="E24" s="8"/>
      <c r="G24" s="37">
        <f>SUM(G14-G22)</f>
        <v>8239</v>
      </c>
      <c r="H24" s="9"/>
      <c r="I24" s="9">
        <f>SUM(I14-I22)</f>
        <v>7123</v>
      </c>
      <c r="J24" s="9"/>
      <c r="K24" s="37">
        <f>K14-K22</f>
        <v>10150</v>
      </c>
      <c r="L24" s="9"/>
      <c r="M24" s="9">
        <f>M14-M22</f>
        <v>5751</v>
      </c>
      <c r="N24" s="27"/>
      <c r="O24" s="27"/>
      <c r="P24" s="27"/>
    </row>
    <row r="25" spans="5:16" ht="9.75" customHeight="1">
      <c r="E25" s="8"/>
      <c r="G25" s="37"/>
      <c r="H25" s="9"/>
      <c r="I25" s="37"/>
      <c r="J25" s="9"/>
      <c r="K25" s="9"/>
      <c r="L25" s="9"/>
      <c r="M25" s="9"/>
      <c r="N25" s="27"/>
      <c r="O25" s="27"/>
      <c r="P25" s="27"/>
    </row>
    <row r="26" spans="1:16" ht="21" customHeight="1">
      <c r="A26" s="6" t="s">
        <v>11</v>
      </c>
      <c r="E26" s="8"/>
      <c r="G26" s="37">
        <v>1015</v>
      </c>
      <c r="H26" s="9"/>
      <c r="I26" s="37">
        <v>373</v>
      </c>
      <c r="J26" s="9"/>
      <c r="K26" s="37">
        <v>738</v>
      </c>
      <c r="L26" s="9"/>
      <c r="M26" s="37">
        <v>0</v>
      </c>
      <c r="N26" s="27"/>
      <c r="O26" s="27"/>
      <c r="P26" s="27"/>
    </row>
    <row r="27" spans="5:16" ht="9.75" customHeight="1">
      <c r="E27" s="8"/>
      <c r="G27" s="9"/>
      <c r="H27" s="9"/>
      <c r="I27" s="9"/>
      <c r="J27" s="9"/>
      <c r="K27" s="9"/>
      <c r="L27" s="9"/>
      <c r="M27" s="9"/>
      <c r="N27" s="27"/>
      <c r="O27" s="27"/>
      <c r="P27" s="27"/>
    </row>
    <row r="28" spans="1:16" ht="21" customHeight="1">
      <c r="A28" s="6" t="s">
        <v>61</v>
      </c>
      <c r="E28" s="8">
        <v>17</v>
      </c>
      <c r="G28" s="13">
        <v>53</v>
      </c>
      <c r="H28" s="9"/>
      <c r="I28" s="13">
        <v>145</v>
      </c>
      <c r="J28" s="9"/>
      <c r="K28" s="39">
        <v>0</v>
      </c>
      <c r="L28" s="9"/>
      <c r="M28" s="39">
        <v>0</v>
      </c>
      <c r="N28" s="27"/>
      <c r="O28" s="27"/>
      <c r="P28" s="27"/>
    </row>
    <row r="29" spans="5:16" ht="9.75" customHeight="1">
      <c r="E29" s="8"/>
      <c r="G29" s="9"/>
      <c r="H29" s="9"/>
      <c r="I29" s="9"/>
      <c r="J29" s="9"/>
      <c r="K29" s="9"/>
      <c r="L29" s="9"/>
      <c r="M29" s="9"/>
      <c r="N29" s="27"/>
      <c r="O29" s="27"/>
      <c r="P29" s="27"/>
    </row>
    <row r="30" spans="1:16" ht="21" customHeight="1" thickBot="1">
      <c r="A30" s="6" t="s">
        <v>120</v>
      </c>
      <c r="E30" s="8"/>
      <c r="G30" s="36">
        <f>G24-G26-G28</f>
        <v>7171</v>
      </c>
      <c r="H30" s="34"/>
      <c r="I30" s="36">
        <f>I24-I26-I28</f>
        <v>6605</v>
      </c>
      <c r="J30" s="34"/>
      <c r="K30" s="36">
        <f>K24-K26-K28</f>
        <v>9412</v>
      </c>
      <c r="L30" s="34"/>
      <c r="M30" s="36">
        <f>M24-M26-M28</f>
        <v>5751</v>
      </c>
      <c r="N30" s="27"/>
      <c r="O30" s="27"/>
      <c r="P30" s="27"/>
    </row>
    <row r="31" spans="5:18" ht="9.75" customHeight="1" thickTop="1">
      <c r="E31" s="8"/>
      <c r="G31" s="32"/>
      <c r="H31" s="32"/>
      <c r="I31" s="32"/>
      <c r="J31" s="32"/>
      <c r="K31" s="32"/>
      <c r="L31" s="32"/>
      <c r="M31" s="32"/>
      <c r="N31" s="16"/>
      <c r="O31" s="16"/>
      <c r="P31" s="16"/>
      <c r="Q31" s="16"/>
      <c r="R31" s="16"/>
    </row>
    <row r="32" spans="1:18" ht="23.25" customHeight="1">
      <c r="A32" s="3" t="s">
        <v>178</v>
      </c>
      <c r="B32" s="3"/>
      <c r="C32" s="3"/>
      <c r="E32" s="8"/>
      <c r="G32" s="32"/>
      <c r="H32" s="32"/>
      <c r="I32" s="32"/>
      <c r="J32" s="32"/>
      <c r="K32" s="32"/>
      <c r="L32" s="32"/>
      <c r="M32" s="32"/>
      <c r="N32" s="16"/>
      <c r="O32" s="16"/>
      <c r="P32" s="16"/>
      <c r="Q32" s="16"/>
      <c r="R32" s="16"/>
    </row>
    <row r="33" spans="1:18" ht="23.25" customHeight="1">
      <c r="A33" s="3"/>
      <c r="B33" s="3" t="s">
        <v>179</v>
      </c>
      <c r="C33" s="3"/>
      <c r="E33" s="8"/>
      <c r="G33" s="9">
        <f>SUM(G30:G32)</f>
        <v>7171</v>
      </c>
      <c r="H33" s="32"/>
      <c r="I33" s="9">
        <v>6605</v>
      </c>
      <c r="J33" s="32"/>
      <c r="K33" s="9">
        <v>9412</v>
      </c>
      <c r="L33" s="32"/>
      <c r="M33" s="9">
        <v>5751</v>
      </c>
      <c r="N33" s="16"/>
      <c r="O33" s="16"/>
      <c r="P33" s="16"/>
      <c r="Q33" s="16"/>
      <c r="R33" s="16"/>
    </row>
    <row r="34" spans="1:18" ht="23.25" customHeight="1">
      <c r="A34" s="3"/>
      <c r="B34" s="3" t="s">
        <v>180</v>
      </c>
      <c r="C34" s="3"/>
      <c r="E34" s="8"/>
      <c r="G34" s="62">
        <v>0</v>
      </c>
      <c r="H34" s="62"/>
      <c r="I34" s="62">
        <v>0</v>
      </c>
      <c r="J34" s="62"/>
      <c r="K34" s="62">
        <v>0</v>
      </c>
      <c r="L34" s="62"/>
      <c r="M34" s="62">
        <v>0</v>
      </c>
      <c r="N34" s="16"/>
      <c r="O34" s="16"/>
      <c r="P34" s="16"/>
      <c r="Q34" s="16"/>
      <c r="R34" s="16"/>
    </row>
    <row r="35" spans="1:18" ht="23.25" customHeight="1" thickBot="1">
      <c r="A35" s="3"/>
      <c r="B35" s="3"/>
      <c r="C35" s="3"/>
      <c r="E35" s="8"/>
      <c r="G35" s="14">
        <f>SUM(G33:G34)</f>
        <v>7171</v>
      </c>
      <c r="H35" s="32"/>
      <c r="I35" s="14">
        <f>SUM(I33:I34)</f>
        <v>6605</v>
      </c>
      <c r="J35" s="32"/>
      <c r="K35" s="14">
        <f>SUM(K33:K34)</f>
        <v>9412</v>
      </c>
      <c r="L35" s="32"/>
      <c r="M35" s="14">
        <f>SUM(M33:M34)</f>
        <v>5751</v>
      </c>
      <c r="N35" s="16"/>
      <c r="O35" s="16"/>
      <c r="P35" s="16"/>
      <c r="Q35" s="16"/>
      <c r="R35" s="16"/>
    </row>
    <row r="36" spans="5:18" ht="9.75" customHeight="1" thickTop="1">
      <c r="E36" s="8"/>
      <c r="G36" s="32"/>
      <c r="H36" s="32"/>
      <c r="I36" s="32"/>
      <c r="J36" s="32"/>
      <c r="K36" s="32"/>
      <c r="L36" s="32"/>
      <c r="M36" s="32"/>
      <c r="N36" s="16"/>
      <c r="O36" s="16"/>
      <c r="P36" s="16"/>
      <c r="Q36" s="16"/>
      <c r="R36" s="16"/>
    </row>
    <row r="37" spans="1:18" ht="23.25" customHeight="1">
      <c r="A37" s="3" t="s">
        <v>121</v>
      </c>
      <c r="B37" s="3"/>
      <c r="E37" s="8"/>
      <c r="G37" s="32"/>
      <c r="H37" s="32"/>
      <c r="I37" s="32"/>
      <c r="J37" s="32"/>
      <c r="K37" s="32"/>
      <c r="L37" s="32"/>
      <c r="M37" s="32"/>
      <c r="N37" s="16"/>
      <c r="O37" s="16"/>
      <c r="P37" s="16"/>
      <c r="Q37" s="16"/>
      <c r="R37" s="16"/>
    </row>
    <row r="38" spans="1:18" ht="23.25" customHeight="1" thickBot="1">
      <c r="A38" s="3"/>
      <c r="B38" s="3" t="s">
        <v>181</v>
      </c>
      <c r="E38" s="8">
        <v>19</v>
      </c>
      <c r="G38" s="96">
        <f>G30/900000</f>
        <v>0.007967777777777778</v>
      </c>
      <c r="H38" s="16"/>
      <c r="I38" s="103">
        <f>I30/900000</f>
        <v>0.007338888888888889</v>
      </c>
      <c r="J38" s="16"/>
      <c r="K38" s="102">
        <f>K30/900000</f>
        <v>0.010457777777777778</v>
      </c>
      <c r="L38" s="16"/>
      <c r="M38" s="103">
        <f>M30/900000</f>
        <v>0.00639</v>
      </c>
      <c r="N38" s="16"/>
      <c r="O38" s="16"/>
      <c r="P38" s="16"/>
      <c r="Q38" s="16"/>
      <c r="R38" s="16"/>
    </row>
    <row r="39" spans="5:18" ht="21" customHeight="1" thickTop="1">
      <c r="E39" s="8"/>
      <c r="G39" s="46"/>
      <c r="H39" s="16"/>
      <c r="I39" s="16"/>
      <c r="J39" s="16"/>
      <c r="K39" s="46"/>
      <c r="L39" s="16"/>
      <c r="M39" s="16"/>
      <c r="N39" s="16"/>
      <c r="O39" s="16"/>
      <c r="P39" s="16"/>
      <c r="Q39" s="16"/>
      <c r="R39" s="16"/>
    </row>
    <row r="40" spans="5:18" ht="21" customHeight="1">
      <c r="E40" s="8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5:18" ht="21" customHeight="1">
      <c r="E41" s="8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5:18" ht="21" customHeight="1">
      <c r="E42" s="8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4" s="3" customFormat="1" ht="9.75" customHeight="1">
      <c r="A43" s="23"/>
      <c r="C43" s="23"/>
      <c r="D43" s="23"/>
      <c r="E43" s="23"/>
      <c r="J43" s="5"/>
      <c r="K43" s="5"/>
      <c r="L43" s="5"/>
      <c r="M43" s="5"/>
      <c r="N43" s="5"/>
    </row>
    <row r="44" ht="23.25" customHeight="1">
      <c r="A44" s="23" t="s">
        <v>91</v>
      </c>
    </row>
    <row r="45" spans="1:13" ht="23.25" customHeight="1">
      <c r="A45" s="3"/>
      <c r="B45" s="3"/>
      <c r="C45" s="3"/>
      <c r="D45" s="113" t="s">
        <v>0</v>
      </c>
      <c r="E45" s="113"/>
      <c r="F45" s="113"/>
      <c r="G45" s="113"/>
      <c r="H45" s="113"/>
      <c r="I45" s="113"/>
      <c r="J45" s="113"/>
      <c r="K45" s="113"/>
      <c r="L45" s="117" t="s">
        <v>75</v>
      </c>
      <c r="M45" s="117"/>
    </row>
    <row r="46" spans="4:13" ht="23.25" customHeight="1">
      <c r="D46" s="113" t="s">
        <v>1</v>
      </c>
      <c r="E46" s="113"/>
      <c r="F46" s="113"/>
      <c r="G46" s="113"/>
      <c r="H46" s="113"/>
      <c r="I46" s="113"/>
      <c r="J46" s="113"/>
      <c r="K46" s="113"/>
      <c r="L46" s="114" t="s">
        <v>76</v>
      </c>
      <c r="M46" s="114"/>
    </row>
    <row r="47" spans="4:11" ht="23.25" customHeight="1">
      <c r="D47" s="113" t="s">
        <v>182</v>
      </c>
      <c r="E47" s="113"/>
      <c r="F47" s="113"/>
      <c r="G47" s="113"/>
      <c r="H47" s="113"/>
      <c r="I47" s="113"/>
      <c r="J47" s="113"/>
      <c r="K47" s="113"/>
    </row>
    <row r="48" spans="4:11" ht="23.25" customHeight="1">
      <c r="D48" s="113" t="s">
        <v>183</v>
      </c>
      <c r="E48" s="113"/>
      <c r="F48" s="113"/>
      <c r="G48" s="113"/>
      <c r="H48" s="113"/>
      <c r="I48" s="113"/>
      <c r="J48" s="113"/>
      <c r="K48" s="113"/>
    </row>
    <row r="49" spans="5:13" ht="23.25" customHeight="1">
      <c r="E49" s="8"/>
      <c r="G49" s="116" t="s">
        <v>81</v>
      </c>
      <c r="H49" s="116"/>
      <c r="I49" s="116"/>
      <c r="J49" s="116"/>
      <c r="K49" s="116"/>
      <c r="L49" s="116"/>
      <c r="M49" s="116"/>
    </row>
    <row r="50" spans="5:13" ht="23.25" customHeight="1">
      <c r="E50" s="8"/>
      <c r="G50" s="116" t="s">
        <v>2</v>
      </c>
      <c r="H50" s="116"/>
      <c r="I50" s="116"/>
      <c r="J50" s="10"/>
      <c r="K50" s="115" t="s">
        <v>3</v>
      </c>
      <c r="L50" s="115"/>
      <c r="M50" s="115"/>
    </row>
    <row r="51" spans="5:13" ht="23.25" customHeight="1">
      <c r="E51" s="11" t="s">
        <v>4</v>
      </c>
      <c r="G51" s="11">
        <v>2551</v>
      </c>
      <c r="H51" s="8"/>
      <c r="I51" s="11">
        <v>2550</v>
      </c>
      <c r="J51" s="10"/>
      <c r="K51" s="11">
        <v>2551</v>
      </c>
      <c r="L51" s="8"/>
      <c r="M51" s="11">
        <v>2550</v>
      </c>
    </row>
    <row r="52" spans="1:13" ht="23.25" customHeight="1">
      <c r="A52" s="6" t="s">
        <v>5</v>
      </c>
      <c r="E52" s="8"/>
      <c r="G52" s="9"/>
      <c r="H52" s="9"/>
      <c r="I52" s="9"/>
      <c r="J52" s="9"/>
      <c r="K52" s="9"/>
      <c r="L52" s="9"/>
      <c r="M52" s="9"/>
    </row>
    <row r="53" spans="2:13" ht="23.25" customHeight="1">
      <c r="B53" s="6" t="s">
        <v>6</v>
      </c>
      <c r="E53" s="8">
        <v>18</v>
      </c>
      <c r="G53" s="9">
        <v>222301</v>
      </c>
      <c r="H53" s="9"/>
      <c r="I53" s="9">
        <v>212617</v>
      </c>
      <c r="J53" s="9"/>
      <c r="K53" s="9">
        <v>222301</v>
      </c>
      <c r="L53" s="9"/>
      <c r="M53" s="9">
        <v>212617</v>
      </c>
    </row>
    <row r="54" spans="2:13" ht="23.25" customHeight="1">
      <c r="B54" s="6" t="s">
        <v>97</v>
      </c>
      <c r="E54" s="8"/>
      <c r="G54" s="9">
        <v>20557</v>
      </c>
      <c r="H54" s="9"/>
      <c r="I54" s="9">
        <v>22858</v>
      </c>
      <c r="J54" s="9"/>
      <c r="K54" s="9">
        <v>20557</v>
      </c>
      <c r="L54" s="9"/>
      <c r="M54" s="9">
        <v>22858</v>
      </c>
    </row>
    <row r="55" spans="2:13" ht="23.25" customHeight="1">
      <c r="B55" s="6" t="s">
        <v>7</v>
      </c>
      <c r="G55" s="9"/>
      <c r="H55" s="9"/>
      <c r="I55" s="9"/>
      <c r="J55" s="9"/>
      <c r="K55" s="9"/>
      <c r="L55" s="9"/>
      <c r="M55" s="9"/>
    </row>
    <row r="56" spans="3:13" ht="23.25" customHeight="1">
      <c r="C56" s="43" t="s">
        <v>205</v>
      </c>
      <c r="E56" s="8"/>
      <c r="G56" s="9">
        <v>2338</v>
      </c>
      <c r="H56" s="9"/>
      <c r="I56" s="62">
        <v>0</v>
      </c>
      <c r="J56" s="9"/>
      <c r="K56" s="9">
        <v>2338</v>
      </c>
      <c r="L56" s="9"/>
      <c r="M56" s="62">
        <v>0</v>
      </c>
    </row>
    <row r="57" spans="3:13" ht="23.25" customHeight="1">
      <c r="C57" s="43" t="s">
        <v>98</v>
      </c>
      <c r="E57" s="8"/>
      <c r="G57" s="9">
        <v>1270</v>
      </c>
      <c r="H57" s="9"/>
      <c r="I57" s="9">
        <v>3689</v>
      </c>
      <c r="J57" s="9"/>
      <c r="K57" s="9">
        <v>1180</v>
      </c>
      <c r="L57" s="9"/>
      <c r="M57" s="9">
        <v>3564</v>
      </c>
    </row>
    <row r="58" spans="3:13" ht="23.25" customHeight="1">
      <c r="C58" s="43" t="s">
        <v>99</v>
      </c>
      <c r="E58" s="8">
        <v>3</v>
      </c>
      <c r="G58" s="37">
        <v>3345</v>
      </c>
      <c r="H58" s="9"/>
      <c r="I58" s="37">
        <v>5424</v>
      </c>
      <c r="J58" s="9"/>
      <c r="K58" s="9">
        <v>5139</v>
      </c>
      <c r="L58" s="9"/>
      <c r="M58" s="9">
        <v>3875</v>
      </c>
    </row>
    <row r="59" spans="3:13" ht="23.25" customHeight="1">
      <c r="C59" s="6" t="s">
        <v>8</v>
      </c>
      <c r="E59" s="8"/>
      <c r="G59" s="101">
        <f>SUM(G53:G58)</f>
        <v>249811</v>
      </c>
      <c r="H59" s="9"/>
      <c r="I59" s="19">
        <f>SUM(I53:I58)</f>
        <v>244588</v>
      </c>
      <c r="J59" s="9"/>
      <c r="K59" s="101">
        <f>SUM(K53:K58)</f>
        <v>251515</v>
      </c>
      <c r="L59" s="9"/>
      <c r="M59" s="19">
        <f>SUM(M53:M58)</f>
        <v>242914</v>
      </c>
    </row>
    <row r="60" spans="5:13" ht="15" customHeight="1">
      <c r="E60" s="8"/>
      <c r="G60" s="9"/>
      <c r="H60" s="9"/>
      <c r="I60" s="9"/>
      <c r="J60" s="9"/>
      <c r="K60" s="9"/>
      <c r="L60" s="9"/>
      <c r="M60" s="9"/>
    </row>
    <row r="61" spans="1:13" ht="23.25" customHeight="1">
      <c r="A61" s="6" t="s">
        <v>71</v>
      </c>
      <c r="E61" s="8"/>
      <c r="G61" s="9"/>
      <c r="H61" s="9"/>
      <c r="I61" s="9"/>
      <c r="J61" s="9"/>
      <c r="K61" s="9"/>
      <c r="L61" s="9"/>
      <c r="M61" s="9"/>
    </row>
    <row r="62" spans="2:13" ht="23.25" customHeight="1">
      <c r="B62" s="6" t="s">
        <v>9</v>
      </c>
      <c r="E62" s="8">
        <v>3</v>
      </c>
      <c r="G62" s="9">
        <v>168441</v>
      </c>
      <c r="H62" s="9"/>
      <c r="I62" s="9">
        <v>169322</v>
      </c>
      <c r="J62" s="9"/>
      <c r="K62" s="9">
        <v>170545</v>
      </c>
      <c r="L62" s="9"/>
      <c r="M62" s="9">
        <v>170737</v>
      </c>
    </row>
    <row r="63" spans="2:13" ht="23.25" customHeight="1">
      <c r="B63" s="6" t="s">
        <v>101</v>
      </c>
      <c r="E63" s="8"/>
      <c r="G63" s="9">
        <v>12659</v>
      </c>
      <c r="H63" s="9"/>
      <c r="I63" s="9">
        <v>13432</v>
      </c>
      <c r="J63" s="9"/>
      <c r="K63" s="9">
        <v>12659</v>
      </c>
      <c r="L63" s="9"/>
      <c r="M63" s="9">
        <v>13756</v>
      </c>
    </row>
    <row r="64" spans="2:13" ht="23.25" customHeight="1">
      <c r="B64" s="6" t="s">
        <v>100</v>
      </c>
      <c r="E64" s="8">
        <v>3</v>
      </c>
      <c r="G64" s="9">
        <v>39463</v>
      </c>
      <c r="H64" s="9"/>
      <c r="I64" s="9">
        <v>40318</v>
      </c>
      <c r="J64" s="9"/>
      <c r="K64" s="9">
        <v>35728</v>
      </c>
      <c r="L64" s="9"/>
      <c r="M64" s="9">
        <v>35421</v>
      </c>
    </row>
    <row r="65" spans="2:13" ht="23.25" customHeight="1">
      <c r="B65" s="6" t="s">
        <v>10</v>
      </c>
      <c r="E65" s="8"/>
      <c r="G65" s="9">
        <v>2845</v>
      </c>
      <c r="H65" s="9"/>
      <c r="I65" s="9">
        <v>2116</v>
      </c>
      <c r="J65" s="9"/>
      <c r="K65" s="9">
        <v>2845</v>
      </c>
      <c r="L65" s="9"/>
      <c r="M65" s="9">
        <v>2116</v>
      </c>
    </row>
    <row r="66" spans="2:13" ht="23.25" customHeight="1">
      <c r="B66" s="6" t="s">
        <v>135</v>
      </c>
      <c r="E66" s="8">
        <v>3</v>
      </c>
      <c r="G66" s="37">
        <v>0</v>
      </c>
      <c r="H66" s="9"/>
      <c r="I66" s="37">
        <v>0</v>
      </c>
      <c r="J66" s="9"/>
      <c r="K66" s="37">
        <v>462</v>
      </c>
      <c r="L66" s="9"/>
      <c r="M66" s="37">
        <v>3903</v>
      </c>
    </row>
    <row r="67" spans="3:13" ht="23.25" customHeight="1">
      <c r="C67" s="6" t="s">
        <v>72</v>
      </c>
      <c r="E67" s="8"/>
      <c r="G67" s="101">
        <f>SUM(G62:G66)</f>
        <v>223408</v>
      </c>
      <c r="H67" s="9"/>
      <c r="I67" s="19">
        <f>SUM(I62:I66)</f>
        <v>225188</v>
      </c>
      <c r="J67" s="9"/>
      <c r="K67" s="101">
        <f>SUM(K62:K66)</f>
        <v>222239</v>
      </c>
      <c r="L67" s="9"/>
      <c r="M67" s="19">
        <f>SUM(M62:M66)</f>
        <v>225933</v>
      </c>
    </row>
    <row r="68" spans="5:13" ht="15" customHeight="1">
      <c r="E68" s="8"/>
      <c r="G68" s="62"/>
      <c r="H68" s="9"/>
      <c r="I68" s="9"/>
      <c r="J68" s="9"/>
      <c r="K68" s="62"/>
      <c r="L68" s="9"/>
      <c r="M68" s="9"/>
    </row>
    <row r="69" spans="1:13" ht="23.25" customHeight="1">
      <c r="A69" s="6" t="s">
        <v>119</v>
      </c>
      <c r="E69" s="8"/>
      <c r="G69" s="37">
        <f>SUM(G59-G67)</f>
        <v>26403</v>
      </c>
      <c r="H69" s="9"/>
      <c r="I69" s="9">
        <f>SUM(I59-I67)</f>
        <v>19400</v>
      </c>
      <c r="J69" s="9"/>
      <c r="K69" s="37">
        <f>SUM(K59-K67)</f>
        <v>29276</v>
      </c>
      <c r="L69" s="9"/>
      <c r="M69" s="9">
        <f>SUM(M59-M67)</f>
        <v>16981</v>
      </c>
    </row>
    <row r="70" spans="5:13" ht="9.75" customHeight="1">
      <c r="E70" s="8"/>
      <c r="G70" s="9"/>
      <c r="H70" s="9"/>
      <c r="I70" s="9"/>
      <c r="J70" s="9"/>
      <c r="K70" s="9"/>
      <c r="L70" s="9"/>
      <c r="M70" s="9"/>
    </row>
    <row r="71" spans="1:13" ht="23.25" customHeight="1">
      <c r="A71" s="6" t="s">
        <v>11</v>
      </c>
      <c r="E71" s="8"/>
      <c r="G71" s="9">
        <v>1542</v>
      </c>
      <c r="H71" s="9"/>
      <c r="I71" s="9">
        <v>768</v>
      </c>
      <c r="J71" s="9"/>
      <c r="K71" s="37">
        <v>962</v>
      </c>
      <c r="L71" s="9"/>
      <c r="M71" s="37">
        <v>0</v>
      </c>
    </row>
    <row r="72" spans="5:13" ht="9.75" customHeight="1">
      <c r="E72" s="8"/>
      <c r="G72" s="9"/>
      <c r="H72" s="9"/>
      <c r="I72" s="9"/>
      <c r="J72" s="9"/>
      <c r="K72" s="9"/>
      <c r="L72" s="9"/>
      <c r="M72" s="9"/>
    </row>
    <row r="73" spans="1:13" ht="23.25" customHeight="1">
      <c r="A73" s="6" t="s">
        <v>61</v>
      </c>
      <c r="E73" s="8">
        <v>17</v>
      </c>
      <c r="G73" s="45">
        <v>196</v>
      </c>
      <c r="H73" s="9"/>
      <c r="I73" s="45">
        <v>296</v>
      </c>
      <c r="J73" s="9"/>
      <c r="K73" s="39">
        <v>0</v>
      </c>
      <c r="L73" s="9"/>
      <c r="M73" s="39">
        <v>0</v>
      </c>
    </row>
    <row r="74" spans="5:13" ht="9.75" customHeight="1">
      <c r="E74" s="8"/>
      <c r="G74" s="34"/>
      <c r="H74" s="9"/>
      <c r="I74" s="34"/>
      <c r="J74" s="9"/>
      <c r="K74" s="37"/>
      <c r="L74" s="9"/>
      <c r="M74" s="37"/>
    </row>
    <row r="75" spans="1:13" ht="23.25" customHeight="1" thickBot="1">
      <c r="A75" s="6" t="s">
        <v>120</v>
      </c>
      <c r="E75" s="8"/>
      <c r="G75" s="36">
        <f>SUM(G69-G71-G73)</f>
        <v>24665</v>
      </c>
      <c r="H75" s="34"/>
      <c r="I75" s="36">
        <f>SUM(I69-I71-I73)</f>
        <v>18336</v>
      </c>
      <c r="J75" s="34"/>
      <c r="K75" s="36">
        <f>SUM(K69-K71-K73)</f>
        <v>28314</v>
      </c>
      <c r="L75" s="9"/>
      <c r="M75" s="36">
        <f>SUM(M69-M71-M73)</f>
        <v>16981</v>
      </c>
    </row>
    <row r="76" spans="5:13" ht="9.75" customHeight="1" thickTop="1">
      <c r="E76" s="8"/>
      <c r="G76" s="34"/>
      <c r="H76" s="9"/>
      <c r="I76" s="34"/>
      <c r="J76" s="9"/>
      <c r="K76" s="37"/>
      <c r="L76" s="9"/>
      <c r="M76" s="37"/>
    </row>
    <row r="77" spans="1:13" ht="23.25" customHeight="1">
      <c r="A77" s="3" t="s">
        <v>178</v>
      </c>
      <c r="B77" s="3"/>
      <c r="E77" s="8"/>
      <c r="G77" s="34"/>
      <c r="H77" s="34"/>
      <c r="I77" s="34"/>
      <c r="J77" s="34"/>
      <c r="K77" s="34"/>
      <c r="L77" s="9"/>
      <c r="M77" s="34"/>
    </row>
    <row r="78" spans="1:13" ht="23.25" customHeight="1">
      <c r="A78" s="3"/>
      <c r="B78" s="3" t="s">
        <v>179</v>
      </c>
      <c r="E78" s="8"/>
      <c r="G78" s="34">
        <v>24665</v>
      </c>
      <c r="H78" s="34"/>
      <c r="I78" s="34">
        <v>18336</v>
      </c>
      <c r="J78" s="34"/>
      <c r="K78" s="34">
        <f>SUM(K75)</f>
        <v>28314</v>
      </c>
      <c r="L78" s="9"/>
      <c r="M78" s="34">
        <v>16981</v>
      </c>
    </row>
    <row r="79" spans="1:13" ht="23.25" customHeight="1">
      <c r="A79" s="3"/>
      <c r="B79" s="3" t="s">
        <v>180</v>
      </c>
      <c r="E79" s="8"/>
      <c r="G79" s="39"/>
      <c r="H79" s="34"/>
      <c r="I79" s="39">
        <v>0</v>
      </c>
      <c r="J79" s="34"/>
      <c r="K79" s="39">
        <v>0</v>
      </c>
      <c r="L79" s="9"/>
      <c r="M79" s="39">
        <v>0</v>
      </c>
    </row>
    <row r="80" spans="1:13" ht="23.25" customHeight="1" thickBot="1">
      <c r="A80" s="3"/>
      <c r="B80" s="3"/>
      <c r="E80" s="8"/>
      <c r="G80" s="97">
        <v>24665</v>
      </c>
      <c r="H80" s="34"/>
      <c r="I80" s="97">
        <f>SUM(I78:I79)</f>
        <v>18336</v>
      </c>
      <c r="J80" s="34"/>
      <c r="K80" s="97">
        <f>SUM(K78:K79)</f>
        <v>28314</v>
      </c>
      <c r="L80" s="9"/>
      <c r="M80" s="97">
        <f>SUM(M78:M79)</f>
        <v>16981</v>
      </c>
    </row>
    <row r="81" spans="5:13" ht="9.75" customHeight="1" thickTop="1">
      <c r="E81" s="8"/>
      <c r="G81" s="34"/>
      <c r="H81" s="34"/>
      <c r="I81" s="34"/>
      <c r="J81" s="34"/>
      <c r="K81" s="34"/>
      <c r="L81" s="9"/>
      <c r="M81" s="34"/>
    </row>
    <row r="82" spans="1:2" ht="23.25" customHeight="1">
      <c r="A82" s="3" t="s">
        <v>121</v>
      </c>
      <c r="B82" s="3"/>
    </row>
    <row r="83" spans="1:13" ht="23.25" customHeight="1" thickBot="1">
      <c r="A83" s="3"/>
      <c r="B83" s="3" t="s">
        <v>181</v>
      </c>
      <c r="E83" s="8">
        <v>19</v>
      </c>
      <c r="G83" s="96">
        <f>G75/900000</f>
        <v>0.027405555555555555</v>
      </c>
      <c r="H83" s="16"/>
      <c r="I83" s="103">
        <f>I75/900000</f>
        <v>0.020373333333333334</v>
      </c>
      <c r="J83" s="16"/>
      <c r="K83" s="103">
        <f>K75/900000</f>
        <v>0.03146</v>
      </c>
      <c r="L83" s="16"/>
      <c r="M83" s="103">
        <f>M75/900000</f>
        <v>0.01886777777777778</v>
      </c>
    </row>
    <row r="84" spans="5:13" ht="19.5" customHeight="1" thickTop="1">
      <c r="E84" s="8"/>
      <c r="G84" s="46"/>
      <c r="H84" s="16"/>
      <c r="I84" s="46"/>
      <c r="J84" s="16"/>
      <c r="K84" s="46"/>
      <c r="L84" s="16"/>
      <c r="M84" s="46"/>
    </row>
    <row r="85" spans="5:13" ht="9.75" customHeight="1">
      <c r="E85" s="8"/>
      <c r="G85" s="46"/>
      <c r="H85" s="16"/>
      <c r="I85" s="16"/>
      <c r="J85" s="16"/>
      <c r="K85" s="46"/>
      <c r="L85" s="16"/>
      <c r="M85" s="16"/>
    </row>
    <row r="86" spans="1:13" ht="23.25" customHeight="1">
      <c r="A86" s="23" t="s">
        <v>91</v>
      </c>
      <c r="E86" s="8"/>
      <c r="G86" s="46"/>
      <c r="H86" s="16"/>
      <c r="I86" s="16"/>
      <c r="J86" s="16"/>
      <c r="K86" s="46"/>
      <c r="L86" s="16"/>
      <c r="M86" s="16"/>
    </row>
    <row r="87" spans="5:13" ht="23.25" customHeight="1">
      <c r="E87" s="8"/>
      <c r="G87" s="46"/>
      <c r="H87" s="16"/>
      <c r="I87" s="16"/>
      <c r="J87" s="16"/>
      <c r="K87" s="46"/>
      <c r="L87" s="16"/>
      <c r="M87" s="16"/>
    </row>
    <row r="88" spans="2:13" ht="23.25" customHeight="1">
      <c r="B88" s="3"/>
      <c r="C88" s="23"/>
      <c r="D88" s="23"/>
      <c r="E88" s="23"/>
      <c r="F88" s="3"/>
      <c r="G88" s="3"/>
      <c r="H88" s="3"/>
      <c r="I88" s="3"/>
      <c r="J88" s="5"/>
      <c r="K88" s="5"/>
      <c r="L88" s="5"/>
      <c r="M88" s="5"/>
    </row>
  </sheetData>
  <sheetProtection/>
  <mergeCells count="18">
    <mergeCell ref="G49:M49"/>
    <mergeCell ref="G50:I50"/>
    <mergeCell ref="K50:M50"/>
    <mergeCell ref="D45:K45"/>
    <mergeCell ref="L45:M45"/>
    <mergeCell ref="D46:K46"/>
    <mergeCell ref="L46:M46"/>
    <mergeCell ref="D47:K47"/>
    <mergeCell ref="D48:K48"/>
    <mergeCell ref="G5:M5"/>
    <mergeCell ref="G6:I6"/>
    <mergeCell ref="K6:M6"/>
    <mergeCell ref="D1:K1"/>
    <mergeCell ref="D2:K2"/>
    <mergeCell ref="D3:K3"/>
    <mergeCell ref="D4:K4"/>
    <mergeCell ref="L1:M1"/>
    <mergeCell ref="L2:M2"/>
  </mergeCells>
  <printOptions/>
  <pageMargins left="0.5905511811023623" right="0.11811023622047245" top="0.7874015748031497" bottom="0.3937007874015748" header="0.4724409448818898" footer="0"/>
  <pageSetup firstPageNumber="7" useFirstPageNumber="1" horizontalDpi="600" verticalDpi="600" orientation="portrait" paperSize="9" scale="86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93"/>
  <sheetViews>
    <sheetView tabSelected="1" view="pageBreakPreview" zoomScaleNormal="75" zoomScaleSheetLayoutView="100" zoomScalePageLayoutView="0" workbookViewId="0" topLeftCell="A79">
      <selection activeCell="F91" sqref="F91"/>
    </sheetView>
  </sheetViews>
  <sheetFormatPr defaultColWidth="9.140625" defaultRowHeight="21.75" customHeight="1"/>
  <cols>
    <col min="1" max="1" width="2.7109375" style="3" customWidth="1"/>
    <col min="2" max="2" width="2.8515625" style="3" customWidth="1"/>
    <col min="3" max="3" width="2.28125" style="3" customWidth="1"/>
    <col min="4" max="4" width="5.8515625" style="23" customWidth="1"/>
    <col min="5" max="5" width="4.8515625" style="23" customWidth="1"/>
    <col min="6" max="6" width="28.421875" style="23" customWidth="1"/>
    <col min="7" max="7" width="13.7109375" style="3" customWidth="1"/>
    <col min="8" max="8" width="0.85546875" style="3" customWidth="1"/>
    <col min="9" max="9" width="14.7109375" style="3" customWidth="1"/>
    <col min="10" max="10" width="1.421875" style="3" customWidth="1"/>
    <col min="11" max="11" width="15.421875" style="3" customWidth="1"/>
    <col min="12" max="12" width="1.421875" style="3" customWidth="1"/>
    <col min="13" max="13" width="15.8515625" style="3" customWidth="1"/>
    <col min="14" max="14" width="1.421875" style="3" customWidth="1"/>
    <col min="15" max="15" width="17.57421875" style="3" customWidth="1"/>
    <col min="16" max="16384" width="9.140625" style="3" customWidth="1"/>
  </cols>
  <sheetData>
    <row r="1" ht="13.5" customHeight="1"/>
    <row r="2" spans="4:15" ht="23.25">
      <c r="D2" s="3"/>
      <c r="E2" s="109" t="s">
        <v>0</v>
      </c>
      <c r="F2" s="109"/>
      <c r="G2" s="109"/>
      <c r="H2" s="109"/>
      <c r="I2" s="109"/>
      <c r="J2" s="109"/>
      <c r="K2" s="109"/>
      <c r="L2" s="109"/>
      <c r="M2" s="109"/>
      <c r="N2" s="117" t="s">
        <v>75</v>
      </c>
      <c r="O2" s="117"/>
    </row>
    <row r="3" spans="4:15" ht="21.75" customHeight="1">
      <c r="D3" s="3"/>
      <c r="E3" s="109" t="s">
        <v>41</v>
      </c>
      <c r="F3" s="109"/>
      <c r="G3" s="109"/>
      <c r="H3" s="109"/>
      <c r="I3" s="109"/>
      <c r="J3" s="109"/>
      <c r="K3" s="109"/>
      <c r="L3" s="109"/>
      <c r="M3" s="109"/>
      <c r="N3" s="117" t="s">
        <v>76</v>
      </c>
      <c r="O3" s="117"/>
    </row>
    <row r="4" spans="4:15" ht="23.25">
      <c r="D4" s="3"/>
      <c r="E4" s="109" t="s">
        <v>174</v>
      </c>
      <c r="F4" s="109"/>
      <c r="G4" s="109"/>
      <c r="H4" s="109"/>
      <c r="I4" s="109"/>
      <c r="J4" s="109"/>
      <c r="K4" s="109"/>
      <c r="L4" s="109"/>
      <c r="M4" s="109"/>
      <c r="O4" s="28"/>
    </row>
    <row r="5" spans="4:15" ht="23.25">
      <c r="D5" s="3"/>
      <c r="E5" s="109" t="s">
        <v>183</v>
      </c>
      <c r="F5" s="109"/>
      <c r="G5" s="109"/>
      <c r="H5" s="109"/>
      <c r="I5" s="109"/>
      <c r="J5" s="109"/>
      <c r="K5" s="109"/>
      <c r="L5" s="109"/>
      <c r="M5" s="109"/>
      <c r="O5" s="28"/>
    </row>
    <row r="6" spans="4:15" ht="21" customHeight="1">
      <c r="D6" s="21"/>
      <c r="E6" s="21"/>
      <c r="F6" s="21"/>
      <c r="I6" s="111" t="s">
        <v>81</v>
      </c>
      <c r="J6" s="111"/>
      <c r="K6" s="111"/>
      <c r="L6" s="111"/>
      <c r="M6" s="111"/>
      <c r="N6" s="111"/>
      <c r="O6" s="111"/>
    </row>
    <row r="7" spans="4:15" ht="21" customHeight="1">
      <c r="D7" s="21"/>
      <c r="E7" s="21"/>
      <c r="F7" s="21"/>
      <c r="I7" s="108" t="s">
        <v>2</v>
      </c>
      <c r="J7" s="108"/>
      <c r="K7" s="108"/>
      <c r="L7" s="28"/>
      <c r="M7" s="111" t="s">
        <v>3</v>
      </c>
      <c r="N7" s="111"/>
      <c r="O7" s="111"/>
    </row>
    <row r="8" spans="4:15" ht="21" customHeight="1">
      <c r="D8" s="21"/>
      <c r="E8" s="21"/>
      <c r="F8" s="21"/>
      <c r="I8" s="47">
        <v>2551</v>
      </c>
      <c r="K8" s="47">
        <v>2550</v>
      </c>
      <c r="L8" s="28"/>
      <c r="M8" s="47">
        <v>2551</v>
      </c>
      <c r="N8" s="2"/>
      <c r="O8" s="47">
        <v>2550</v>
      </c>
    </row>
    <row r="9" spans="1:15" ht="21.75" customHeight="1">
      <c r="A9" s="24" t="s">
        <v>42</v>
      </c>
      <c r="E9" s="24"/>
      <c r="F9" s="24"/>
      <c r="G9" s="28"/>
      <c r="H9" s="28"/>
      <c r="I9" s="28"/>
      <c r="J9" s="28"/>
      <c r="K9" s="28"/>
      <c r="L9" s="5"/>
      <c r="M9" s="5"/>
      <c r="N9" s="15"/>
      <c r="O9" s="5"/>
    </row>
    <row r="10" spans="1:15" ht="21" customHeight="1">
      <c r="A10" s="23" t="s">
        <v>120</v>
      </c>
      <c r="G10" s="28"/>
      <c r="H10" s="28"/>
      <c r="I10" s="38">
        <v>24665</v>
      </c>
      <c r="J10" s="28"/>
      <c r="K10" s="38">
        <f>งบกำไรขาดทุน!I75</f>
        <v>18336</v>
      </c>
      <c r="L10" s="5"/>
      <c r="M10" s="38">
        <v>28314</v>
      </c>
      <c r="N10" s="15"/>
      <c r="O10" s="38">
        <f>งบกำไรขาดทุน!M75</f>
        <v>16981</v>
      </c>
    </row>
    <row r="11" spans="1:15" ht="21" customHeight="1">
      <c r="A11" s="23" t="s">
        <v>127</v>
      </c>
      <c r="G11" s="28"/>
      <c r="H11" s="28"/>
      <c r="I11" s="38"/>
      <c r="J11" s="28"/>
      <c r="K11" s="38"/>
      <c r="L11" s="5"/>
      <c r="M11" s="38"/>
      <c r="N11" s="15"/>
      <c r="O11" s="38"/>
    </row>
    <row r="12" spans="2:15" ht="21" customHeight="1">
      <c r="B12" s="23" t="s">
        <v>43</v>
      </c>
      <c r="G12" s="28"/>
      <c r="H12" s="28"/>
      <c r="I12" s="38"/>
      <c r="J12" s="28"/>
      <c r="K12" s="38"/>
      <c r="L12" s="5"/>
      <c r="M12" s="38"/>
      <c r="N12" s="15"/>
      <c r="O12" s="38"/>
    </row>
    <row r="13" spans="2:15" ht="21" customHeight="1">
      <c r="B13" s="23" t="s">
        <v>108</v>
      </c>
      <c r="G13" s="28"/>
      <c r="H13" s="28"/>
      <c r="I13" s="38">
        <v>12659</v>
      </c>
      <c r="J13" s="28"/>
      <c r="K13" s="38">
        <v>13432</v>
      </c>
      <c r="L13" s="5"/>
      <c r="M13" s="38">
        <v>12659</v>
      </c>
      <c r="N13" s="15"/>
      <c r="O13" s="38">
        <v>13756</v>
      </c>
    </row>
    <row r="14" spans="2:15" ht="21" customHeight="1">
      <c r="B14" s="23" t="s">
        <v>44</v>
      </c>
      <c r="G14" s="28"/>
      <c r="H14" s="28"/>
      <c r="I14" s="38">
        <v>29369</v>
      </c>
      <c r="J14" s="28"/>
      <c r="K14" s="38">
        <v>37783</v>
      </c>
      <c r="L14" s="5"/>
      <c r="M14" s="38">
        <v>26230</v>
      </c>
      <c r="N14" s="15"/>
      <c r="O14" s="38">
        <v>35268</v>
      </c>
    </row>
    <row r="15" spans="2:15" ht="21" customHeight="1">
      <c r="B15" s="23" t="s">
        <v>184</v>
      </c>
      <c r="G15" s="28"/>
      <c r="H15" s="28"/>
      <c r="I15" s="38">
        <v>-733</v>
      </c>
      <c r="J15" s="28"/>
      <c r="K15" s="38">
        <v>-1428</v>
      </c>
      <c r="L15" s="5"/>
      <c r="M15" s="38">
        <v>-2793</v>
      </c>
      <c r="N15" s="15"/>
      <c r="O15" s="38">
        <v>-2720</v>
      </c>
    </row>
    <row r="16" spans="2:15" ht="21" customHeight="1">
      <c r="B16" s="23" t="s">
        <v>185</v>
      </c>
      <c r="G16" s="28"/>
      <c r="H16" s="28"/>
      <c r="I16" s="38">
        <v>-1270</v>
      </c>
      <c r="J16" s="28"/>
      <c r="K16" s="38">
        <v>-3689</v>
      </c>
      <c r="L16" s="5"/>
      <c r="M16" s="38">
        <v>-1180</v>
      </c>
      <c r="N16" s="15"/>
      <c r="O16" s="38">
        <v>-3564</v>
      </c>
    </row>
    <row r="17" spans="2:15" ht="21" customHeight="1">
      <c r="B17" s="6" t="s">
        <v>135</v>
      </c>
      <c r="G17" s="28"/>
      <c r="H17" s="28"/>
      <c r="I17" s="38">
        <v>0</v>
      </c>
      <c r="J17" s="28"/>
      <c r="K17" s="38">
        <v>0</v>
      </c>
      <c r="L17" s="5"/>
      <c r="M17" s="38">
        <v>462</v>
      </c>
      <c r="N17" s="15"/>
      <c r="O17" s="38">
        <v>3903</v>
      </c>
    </row>
    <row r="18" spans="2:15" ht="21" customHeight="1">
      <c r="B18" s="23" t="s">
        <v>60</v>
      </c>
      <c r="G18" s="28"/>
      <c r="H18" s="28"/>
      <c r="I18" s="38">
        <v>1542</v>
      </c>
      <c r="J18" s="28"/>
      <c r="K18" s="38">
        <v>768</v>
      </c>
      <c r="L18" s="5"/>
      <c r="M18" s="38">
        <v>962</v>
      </c>
      <c r="N18" s="15"/>
      <c r="O18" s="38">
        <v>0</v>
      </c>
    </row>
    <row r="19" spans="2:15" ht="21" customHeight="1">
      <c r="B19" s="23" t="s">
        <v>112</v>
      </c>
      <c r="G19" s="28"/>
      <c r="H19" s="28"/>
      <c r="I19" s="38">
        <v>-1685</v>
      </c>
      <c r="J19" s="28"/>
      <c r="K19" s="38">
        <v>-312</v>
      </c>
      <c r="L19" s="5"/>
      <c r="M19" s="38">
        <v>-1685</v>
      </c>
      <c r="N19" s="15"/>
      <c r="O19" s="38">
        <v>-312</v>
      </c>
    </row>
    <row r="20" spans="2:15" ht="21" customHeight="1">
      <c r="B20" s="23" t="s">
        <v>186</v>
      </c>
      <c r="G20" s="28"/>
      <c r="H20" s="28"/>
      <c r="I20" s="38">
        <v>-2338</v>
      </c>
      <c r="J20" s="28"/>
      <c r="K20" s="38">
        <v>0</v>
      </c>
      <c r="L20" s="5"/>
      <c r="M20" s="38">
        <v>-2338</v>
      </c>
      <c r="N20" s="15"/>
      <c r="O20" s="38">
        <v>0</v>
      </c>
    </row>
    <row r="21" spans="2:15" ht="21" customHeight="1">
      <c r="B21" s="23" t="s">
        <v>132</v>
      </c>
      <c r="D21" s="3"/>
      <c r="G21" s="28"/>
      <c r="H21" s="28"/>
      <c r="I21" s="38">
        <v>0</v>
      </c>
      <c r="J21" s="28"/>
      <c r="K21" s="38">
        <v>-92</v>
      </c>
      <c r="L21" s="5"/>
      <c r="M21" s="38">
        <v>0</v>
      </c>
      <c r="N21" s="15"/>
      <c r="O21" s="38">
        <v>-92</v>
      </c>
    </row>
    <row r="22" spans="2:15" ht="21" customHeight="1">
      <c r="B22" s="23" t="s">
        <v>45</v>
      </c>
      <c r="G22" s="28"/>
      <c r="H22" s="28"/>
      <c r="I22" s="38">
        <v>1</v>
      </c>
      <c r="J22" s="28"/>
      <c r="K22" s="38">
        <v>1000</v>
      </c>
      <c r="L22" s="5"/>
      <c r="M22" s="38">
        <v>1</v>
      </c>
      <c r="N22" s="15"/>
      <c r="O22" s="38">
        <v>1000</v>
      </c>
    </row>
    <row r="23" spans="2:15" ht="21" customHeight="1">
      <c r="B23" s="23" t="s">
        <v>133</v>
      </c>
      <c r="G23" s="28"/>
      <c r="H23" s="28"/>
      <c r="I23" s="38">
        <v>1</v>
      </c>
      <c r="J23" s="28"/>
      <c r="K23" s="38">
        <v>353</v>
      </c>
      <c r="L23" s="5"/>
      <c r="M23" s="38">
        <v>1</v>
      </c>
      <c r="N23" s="15"/>
      <c r="O23" s="38">
        <v>353</v>
      </c>
    </row>
    <row r="24" spans="2:15" ht="21" customHeight="1">
      <c r="B24" s="23" t="s">
        <v>61</v>
      </c>
      <c r="G24" s="28"/>
      <c r="H24" s="28"/>
      <c r="I24" s="42">
        <v>196</v>
      </c>
      <c r="J24" s="28"/>
      <c r="K24" s="42">
        <v>296</v>
      </c>
      <c r="L24" s="5"/>
      <c r="M24" s="42">
        <v>0</v>
      </c>
      <c r="N24" s="15"/>
      <c r="O24" s="42">
        <v>0</v>
      </c>
    </row>
    <row r="25" spans="1:15" ht="21" customHeight="1">
      <c r="A25" s="23" t="s">
        <v>46</v>
      </c>
      <c r="G25" s="28"/>
      <c r="H25" s="28"/>
      <c r="I25" s="38"/>
      <c r="J25" s="28"/>
      <c r="K25" s="38"/>
      <c r="L25" s="5"/>
      <c r="M25" s="52"/>
      <c r="N25" s="15"/>
      <c r="O25" s="52"/>
    </row>
    <row r="26" spans="2:15" ht="21" customHeight="1">
      <c r="B26" s="3" t="s">
        <v>47</v>
      </c>
      <c r="G26" s="28"/>
      <c r="H26" s="28"/>
      <c r="I26" s="52">
        <f>SUM(I10:I24)</f>
        <v>62407</v>
      </c>
      <c r="J26" s="28"/>
      <c r="K26" s="52">
        <f>SUM(K10:K24)</f>
        <v>66447</v>
      </c>
      <c r="L26" s="5"/>
      <c r="M26" s="52">
        <f>SUM(M10:M24)</f>
        <v>60633</v>
      </c>
      <c r="N26" s="15"/>
      <c r="O26" s="52">
        <f>SUM(O10:O24)</f>
        <v>64573</v>
      </c>
    </row>
    <row r="27" spans="1:14" ht="21" customHeight="1">
      <c r="A27" s="23" t="s">
        <v>48</v>
      </c>
      <c r="G27" s="28"/>
      <c r="H27" s="28"/>
      <c r="I27" s="44"/>
      <c r="J27" s="28"/>
      <c r="K27" s="44"/>
      <c r="L27" s="5"/>
      <c r="N27" s="15"/>
    </row>
    <row r="28" spans="2:15" ht="21" customHeight="1">
      <c r="B28" s="23" t="s">
        <v>49</v>
      </c>
      <c r="G28" s="28"/>
      <c r="H28" s="28"/>
      <c r="I28" s="38">
        <v>-1330</v>
      </c>
      <c r="J28" s="28"/>
      <c r="K28" s="38">
        <v>-816</v>
      </c>
      <c r="L28" s="5"/>
      <c r="M28" s="5">
        <v>-1005</v>
      </c>
      <c r="N28" s="15"/>
      <c r="O28" s="5">
        <v>-1069</v>
      </c>
    </row>
    <row r="29" spans="2:15" ht="21" customHeight="1">
      <c r="B29" s="23" t="s">
        <v>95</v>
      </c>
      <c r="G29" s="28"/>
      <c r="H29" s="28"/>
      <c r="I29" s="38">
        <v>-98963</v>
      </c>
      <c r="J29" s="28"/>
      <c r="K29" s="38">
        <f>-35863-20570</f>
        <v>-56433</v>
      </c>
      <c r="L29" s="5"/>
      <c r="M29" s="38">
        <v>-98963</v>
      </c>
      <c r="N29" s="15"/>
      <c r="O29" s="38">
        <v>-38263</v>
      </c>
    </row>
    <row r="30" spans="2:15" ht="21" customHeight="1">
      <c r="B30" s="23" t="s">
        <v>90</v>
      </c>
      <c r="G30" s="28"/>
      <c r="H30" s="28"/>
      <c r="I30" s="38">
        <v>0</v>
      </c>
      <c r="J30" s="28"/>
      <c r="K30" s="38">
        <v>100</v>
      </c>
      <c r="L30" s="5"/>
      <c r="M30" s="38">
        <v>0</v>
      </c>
      <c r="N30" s="15"/>
      <c r="O30" s="38">
        <v>100</v>
      </c>
    </row>
    <row r="31" spans="2:15" ht="21" customHeight="1">
      <c r="B31" s="23" t="s">
        <v>136</v>
      </c>
      <c r="G31" s="28"/>
      <c r="H31" s="28"/>
      <c r="I31" s="38">
        <v>33070</v>
      </c>
      <c r="J31" s="28"/>
      <c r="K31" s="38">
        <v>12500</v>
      </c>
      <c r="L31" s="5"/>
      <c r="M31" s="38">
        <v>0</v>
      </c>
      <c r="N31" s="15"/>
      <c r="O31" s="38">
        <v>0</v>
      </c>
    </row>
    <row r="32" spans="2:15" ht="21" customHeight="1">
      <c r="B32" s="23" t="s">
        <v>19</v>
      </c>
      <c r="G32" s="28"/>
      <c r="H32" s="28"/>
      <c r="I32" s="38">
        <v>4885</v>
      </c>
      <c r="J32" s="28"/>
      <c r="K32" s="38">
        <v>-9447</v>
      </c>
      <c r="L32" s="5"/>
      <c r="M32" s="5">
        <v>2197</v>
      </c>
      <c r="N32" s="15"/>
      <c r="O32" s="5">
        <v>-7422</v>
      </c>
    </row>
    <row r="33" spans="2:15" ht="21" customHeight="1">
      <c r="B33" s="23" t="s">
        <v>167</v>
      </c>
      <c r="G33" s="28"/>
      <c r="H33" s="28"/>
      <c r="I33" s="38">
        <v>-54960</v>
      </c>
      <c r="J33" s="28"/>
      <c r="K33" s="38">
        <f>-27323+20570</f>
        <v>-6753</v>
      </c>
      <c r="L33" s="5"/>
      <c r="M33" s="38">
        <v>-54960</v>
      </c>
      <c r="N33" s="15"/>
      <c r="O33" s="38">
        <v>0</v>
      </c>
    </row>
    <row r="34" spans="2:15" ht="21" customHeight="1">
      <c r="B34" s="23" t="s">
        <v>23</v>
      </c>
      <c r="G34" s="28"/>
      <c r="H34" s="28"/>
      <c r="I34" s="38">
        <v>-12170</v>
      </c>
      <c r="J34" s="28"/>
      <c r="K34" s="38">
        <f>-3286+7645</f>
        <v>4359</v>
      </c>
      <c r="L34" s="5"/>
      <c r="M34" s="5">
        <v>-14299</v>
      </c>
      <c r="N34" s="15"/>
      <c r="O34" s="5">
        <f>-3286+7645</f>
        <v>4359</v>
      </c>
    </row>
    <row r="35" spans="1:15" ht="21" customHeight="1">
      <c r="A35" s="23" t="s">
        <v>50</v>
      </c>
      <c r="G35" s="28"/>
      <c r="H35" s="28"/>
      <c r="I35" s="38"/>
      <c r="J35" s="28"/>
      <c r="K35" s="38"/>
      <c r="L35" s="5"/>
      <c r="M35" s="5"/>
      <c r="N35" s="15"/>
      <c r="O35" s="5"/>
    </row>
    <row r="36" spans="2:15" ht="21" customHeight="1">
      <c r="B36" s="23" t="s">
        <v>28</v>
      </c>
      <c r="E36" s="53" t="s">
        <v>114</v>
      </c>
      <c r="G36" s="28"/>
      <c r="H36" s="28"/>
      <c r="I36" s="38">
        <v>-44</v>
      </c>
      <c r="J36" s="28"/>
      <c r="K36" s="38">
        <v>-65</v>
      </c>
      <c r="L36" s="5"/>
      <c r="M36" s="5">
        <v>-52</v>
      </c>
      <c r="N36" s="15"/>
      <c r="O36" s="5">
        <v>843</v>
      </c>
    </row>
    <row r="37" spans="3:15" ht="21" customHeight="1">
      <c r="C37" s="23"/>
      <c r="E37" s="53" t="s">
        <v>115</v>
      </c>
      <c r="G37" s="28"/>
      <c r="H37" s="28"/>
      <c r="I37" s="38">
        <v>20654</v>
      </c>
      <c r="J37" s="28"/>
      <c r="K37" s="38">
        <v>3799</v>
      </c>
      <c r="L37" s="5"/>
      <c r="M37" s="5">
        <v>19400</v>
      </c>
      <c r="N37" s="15"/>
      <c r="O37" s="5">
        <v>2785</v>
      </c>
    </row>
    <row r="38" spans="2:15" ht="21" customHeight="1">
      <c r="B38" s="23" t="s">
        <v>29</v>
      </c>
      <c r="G38" s="28"/>
      <c r="H38" s="28"/>
      <c r="I38" s="38">
        <v>-2343</v>
      </c>
      <c r="J38" s="28"/>
      <c r="K38" s="38">
        <v>-745</v>
      </c>
      <c r="L38" s="5"/>
      <c r="M38" s="5">
        <v>-702</v>
      </c>
      <c r="N38" s="15"/>
      <c r="O38" s="5">
        <v>281</v>
      </c>
    </row>
    <row r="39" spans="2:15" ht="21" customHeight="1">
      <c r="B39" s="23" t="s">
        <v>187</v>
      </c>
      <c r="G39" s="28"/>
      <c r="H39" s="28"/>
      <c r="I39" s="38">
        <v>-19073</v>
      </c>
      <c r="J39" s="28"/>
      <c r="K39" s="38">
        <v>0</v>
      </c>
      <c r="L39" s="5"/>
      <c r="M39" s="38">
        <v>-19073</v>
      </c>
      <c r="N39" s="15"/>
      <c r="O39" s="38">
        <v>0</v>
      </c>
    </row>
    <row r="40" spans="2:15" ht="21" customHeight="1">
      <c r="B40" s="23" t="s">
        <v>188</v>
      </c>
      <c r="G40" s="28"/>
      <c r="H40" s="28"/>
      <c r="I40" s="38">
        <v>-10000</v>
      </c>
      <c r="J40" s="28"/>
      <c r="K40" s="38">
        <v>0</v>
      </c>
      <c r="L40" s="5"/>
      <c r="M40" s="38">
        <v>-10000</v>
      </c>
      <c r="N40" s="15"/>
      <c r="O40" s="38">
        <v>0</v>
      </c>
    </row>
    <row r="41" spans="2:15" ht="21" customHeight="1">
      <c r="B41" s="23" t="s">
        <v>51</v>
      </c>
      <c r="G41" s="28"/>
      <c r="H41" s="28"/>
      <c r="I41" s="42">
        <v>-26759</v>
      </c>
      <c r="J41" s="28"/>
      <c r="K41" s="42">
        <v>6628</v>
      </c>
      <c r="L41" s="5"/>
      <c r="M41" s="18">
        <v>-26021</v>
      </c>
      <c r="N41" s="15"/>
      <c r="O41" s="18">
        <v>5735</v>
      </c>
    </row>
    <row r="42" spans="2:15" ht="21" customHeight="1">
      <c r="B42" s="23"/>
      <c r="G42" s="28"/>
      <c r="H42" s="28"/>
      <c r="I42" s="38">
        <f>SUM(I26:I41)</f>
        <v>-104626</v>
      </c>
      <c r="J42" s="38">
        <f>SUM(J26:J41)</f>
        <v>0</v>
      </c>
      <c r="K42" s="38">
        <f>SUM(K26:K41)</f>
        <v>19574</v>
      </c>
      <c r="L42" s="5"/>
      <c r="M42" s="5">
        <f>SUM(M26:M41)</f>
        <v>-142845</v>
      </c>
      <c r="N42" s="15"/>
      <c r="O42" s="5">
        <f>SUM(O26:O41)</f>
        <v>31922</v>
      </c>
    </row>
    <row r="43" spans="2:15" ht="21" customHeight="1">
      <c r="B43" s="73" t="s">
        <v>189</v>
      </c>
      <c r="G43" s="28"/>
      <c r="H43" s="28"/>
      <c r="I43" s="38">
        <v>3396</v>
      </c>
      <c r="J43" s="28"/>
      <c r="K43" s="38">
        <v>1721</v>
      </c>
      <c r="L43" s="5"/>
      <c r="M43" s="5">
        <v>396</v>
      </c>
      <c r="N43" s="15"/>
      <c r="O43" s="5">
        <v>1069</v>
      </c>
    </row>
    <row r="44" spans="2:15" ht="21" customHeight="1">
      <c r="B44" s="23" t="s">
        <v>190</v>
      </c>
      <c r="G44" s="28"/>
      <c r="H44" s="28"/>
      <c r="I44" s="38">
        <v>-7112</v>
      </c>
      <c r="J44" s="28"/>
      <c r="K44" s="38">
        <v>-6679</v>
      </c>
      <c r="L44" s="5"/>
      <c r="M44" s="5">
        <v>-6345</v>
      </c>
      <c r="N44" s="15"/>
      <c r="O44" s="38">
        <v>-6212</v>
      </c>
    </row>
    <row r="45" spans="1:15" ht="21.75" customHeight="1">
      <c r="A45" s="24" t="s">
        <v>52</v>
      </c>
      <c r="E45" s="24"/>
      <c r="F45" s="24"/>
      <c r="G45" s="28"/>
      <c r="H45" s="28"/>
      <c r="I45" s="17">
        <f>SUM(I42:I44)</f>
        <v>-108342</v>
      </c>
      <c r="J45" s="28"/>
      <c r="K45" s="17">
        <f>SUM(K42:K44)</f>
        <v>14616</v>
      </c>
      <c r="L45" s="5"/>
      <c r="M45" s="17">
        <f>SUM(M42:M44)</f>
        <v>-148794</v>
      </c>
      <c r="N45" s="15"/>
      <c r="O45" s="17">
        <f>SUM(O42:O44)</f>
        <v>26779</v>
      </c>
    </row>
    <row r="46" spans="2:15" ht="21.75" customHeight="1">
      <c r="B46" s="24"/>
      <c r="E46" s="24"/>
      <c r="F46" s="24"/>
      <c r="G46" s="28"/>
      <c r="H46" s="28"/>
      <c r="I46" s="5"/>
      <c r="J46" s="28"/>
      <c r="K46" s="5"/>
      <c r="L46" s="5"/>
      <c r="M46" s="5"/>
      <c r="N46" s="15"/>
      <c r="O46" s="5" t="s">
        <v>78</v>
      </c>
    </row>
    <row r="47" spans="2:15" ht="21.75" customHeight="1">
      <c r="B47" s="112" t="s">
        <v>92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4:15" ht="23.25">
      <c r="D48" s="3"/>
      <c r="E48" s="109" t="s">
        <v>0</v>
      </c>
      <c r="F48" s="109"/>
      <c r="G48" s="109"/>
      <c r="H48" s="109"/>
      <c r="I48" s="109"/>
      <c r="J48" s="109"/>
      <c r="K48" s="109"/>
      <c r="L48" s="109"/>
      <c r="M48" s="109"/>
      <c r="N48" s="117" t="s">
        <v>75</v>
      </c>
      <c r="O48" s="117"/>
    </row>
    <row r="49" spans="4:15" ht="21.75" customHeight="1">
      <c r="D49" s="3"/>
      <c r="E49" s="109" t="s">
        <v>41</v>
      </c>
      <c r="F49" s="109"/>
      <c r="G49" s="109"/>
      <c r="H49" s="109"/>
      <c r="I49" s="109"/>
      <c r="J49" s="109"/>
      <c r="K49" s="109"/>
      <c r="L49" s="109"/>
      <c r="M49" s="109"/>
      <c r="N49" s="117" t="s">
        <v>76</v>
      </c>
      <c r="O49" s="117"/>
    </row>
    <row r="50" spans="4:15" ht="23.25">
      <c r="D50" s="3"/>
      <c r="E50" s="109" t="s">
        <v>174</v>
      </c>
      <c r="F50" s="109"/>
      <c r="G50" s="109"/>
      <c r="H50" s="109"/>
      <c r="I50" s="109"/>
      <c r="J50" s="109"/>
      <c r="K50" s="109"/>
      <c r="L50" s="109"/>
      <c r="M50" s="109"/>
      <c r="O50" s="28"/>
    </row>
    <row r="51" spans="4:15" ht="23.25">
      <c r="D51" s="3"/>
      <c r="E51" s="109" t="s">
        <v>183</v>
      </c>
      <c r="F51" s="109"/>
      <c r="G51" s="109"/>
      <c r="H51" s="109"/>
      <c r="I51" s="109"/>
      <c r="J51" s="109"/>
      <c r="K51" s="109"/>
      <c r="L51" s="109"/>
      <c r="M51" s="109"/>
      <c r="O51" s="28"/>
    </row>
    <row r="52" spans="4:15" ht="21" customHeight="1">
      <c r="D52" s="21"/>
      <c r="E52" s="21"/>
      <c r="F52" s="21"/>
      <c r="I52" s="111" t="s">
        <v>81</v>
      </c>
      <c r="J52" s="111"/>
      <c r="K52" s="111"/>
      <c r="L52" s="111"/>
      <c r="M52" s="111"/>
      <c r="N52" s="111"/>
      <c r="O52" s="111"/>
    </row>
    <row r="53" spans="4:15" ht="21" customHeight="1">
      <c r="D53" s="21"/>
      <c r="E53" s="21"/>
      <c r="F53" s="21"/>
      <c r="I53" s="108" t="s">
        <v>2</v>
      </c>
      <c r="J53" s="108"/>
      <c r="K53" s="108"/>
      <c r="L53" s="28"/>
      <c r="M53" s="111" t="s">
        <v>3</v>
      </c>
      <c r="N53" s="111"/>
      <c r="O53" s="111"/>
    </row>
    <row r="54" spans="4:15" ht="21" customHeight="1">
      <c r="D54" s="21"/>
      <c r="E54" s="21"/>
      <c r="F54" s="21"/>
      <c r="I54" s="47">
        <v>2551</v>
      </c>
      <c r="K54" s="47">
        <v>2550</v>
      </c>
      <c r="L54" s="28"/>
      <c r="M54" s="47">
        <v>2551</v>
      </c>
      <c r="N54" s="2"/>
      <c r="O54" s="47">
        <v>2550</v>
      </c>
    </row>
    <row r="55" spans="1:15" ht="21.75" customHeight="1">
      <c r="A55" s="24" t="s">
        <v>53</v>
      </c>
      <c r="E55" s="24"/>
      <c r="F55" s="24"/>
      <c r="G55" s="28"/>
      <c r="H55" s="28"/>
      <c r="J55" s="28"/>
      <c r="L55" s="5"/>
      <c r="M55" s="5"/>
      <c r="N55" s="15"/>
      <c r="O55" s="5"/>
    </row>
    <row r="56" spans="1:15" ht="21.75" customHeight="1">
      <c r="A56" s="24"/>
      <c r="B56" s="23" t="s">
        <v>189</v>
      </c>
      <c r="E56" s="24"/>
      <c r="F56" s="24"/>
      <c r="G56" s="28"/>
      <c r="H56" s="28"/>
      <c r="I56" s="38">
        <v>0</v>
      </c>
      <c r="J56" s="28"/>
      <c r="K56" s="64">
        <v>0</v>
      </c>
      <c r="L56" s="5"/>
      <c r="M56" s="5">
        <v>11607</v>
      </c>
      <c r="N56" s="15"/>
      <c r="O56" s="38">
        <v>0</v>
      </c>
    </row>
    <row r="57" spans="1:15" ht="21.75" customHeight="1">
      <c r="A57" s="24"/>
      <c r="B57" s="23" t="s">
        <v>216</v>
      </c>
      <c r="E57" s="24"/>
      <c r="F57" s="24"/>
      <c r="G57" s="28"/>
      <c r="H57" s="28"/>
      <c r="I57" s="52">
        <v>-5</v>
      </c>
      <c r="J57" s="28"/>
      <c r="K57" s="52">
        <v>6459</v>
      </c>
      <c r="L57" s="5"/>
      <c r="M57" s="38">
        <v>-5</v>
      </c>
      <c r="N57" s="15"/>
      <c r="O57" s="38">
        <v>-8814</v>
      </c>
    </row>
    <row r="58" spans="1:15" ht="21.75" customHeight="1">
      <c r="A58" s="24"/>
      <c r="B58" s="23" t="s">
        <v>209</v>
      </c>
      <c r="E58" s="24"/>
      <c r="F58" s="24"/>
      <c r="G58" s="28"/>
      <c r="H58" s="28"/>
      <c r="I58" s="52">
        <v>-7876</v>
      </c>
      <c r="J58" s="28"/>
      <c r="K58" s="52">
        <v>0</v>
      </c>
      <c r="L58" s="5"/>
      <c r="M58" s="38">
        <v>-7876</v>
      </c>
      <c r="N58" s="15"/>
      <c r="O58" s="38">
        <v>0</v>
      </c>
    </row>
    <row r="59" spans="2:15" ht="21" customHeight="1">
      <c r="B59" s="23" t="s">
        <v>139</v>
      </c>
      <c r="I59" s="38">
        <v>0</v>
      </c>
      <c r="K59" s="38">
        <v>8121</v>
      </c>
      <c r="L59" s="5"/>
      <c r="M59" s="38">
        <v>0</v>
      </c>
      <c r="N59" s="5"/>
      <c r="O59" s="38">
        <v>8121</v>
      </c>
    </row>
    <row r="60" spans="2:15" ht="21" customHeight="1">
      <c r="B60" s="23" t="s">
        <v>210</v>
      </c>
      <c r="I60" s="38">
        <v>33666</v>
      </c>
      <c r="K60" s="38">
        <v>0</v>
      </c>
      <c r="L60" s="5"/>
      <c r="M60" s="38">
        <v>33666</v>
      </c>
      <c r="N60" s="5"/>
      <c r="O60" s="38">
        <v>0</v>
      </c>
    </row>
    <row r="61" spans="2:15" ht="21" customHeight="1">
      <c r="B61" s="23" t="s">
        <v>191</v>
      </c>
      <c r="I61" s="38">
        <v>0</v>
      </c>
      <c r="K61" s="38">
        <v>0</v>
      </c>
      <c r="L61" s="5"/>
      <c r="M61" s="38">
        <v>140500</v>
      </c>
      <c r="N61" s="5"/>
      <c r="O61" s="38">
        <v>0</v>
      </c>
    </row>
    <row r="62" spans="2:15" ht="21" customHeight="1">
      <c r="B62" s="23" t="s">
        <v>130</v>
      </c>
      <c r="I62" s="38">
        <v>0</v>
      </c>
      <c r="K62" s="38">
        <v>376</v>
      </c>
      <c r="L62" s="5"/>
      <c r="M62" s="38">
        <v>0</v>
      </c>
      <c r="N62" s="5"/>
      <c r="O62" s="38">
        <v>376</v>
      </c>
    </row>
    <row r="63" spans="2:15" ht="21" customHeight="1">
      <c r="B63" s="23" t="s">
        <v>131</v>
      </c>
      <c r="I63" s="38">
        <v>0</v>
      </c>
      <c r="K63" s="38">
        <v>0</v>
      </c>
      <c r="L63" s="5"/>
      <c r="M63" s="38">
        <v>0</v>
      </c>
      <c r="N63" s="5"/>
      <c r="O63" s="38">
        <v>14945</v>
      </c>
    </row>
    <row r="64" spans="2:15" ht="21" customHeight="1">
      <c r="B64" s="23" t="s">
        <v>192</v>
      </c>
      <c r="I64" s="38">
        <v>1270</v>
      </c>
      <c r="K64" s="38">
        <v>3689</v>
      </c>
      <c r="L64" s="5"/>
      <c r="M64" s="38">
        <v>1180</v>
      </c>
      <c r="N64" s="5"/>
      <c r="O64" s="38">
        <v>3564</v>
      </c>
    </row>
    <row r="65" spans="2:15" ht="21" customHeight="1">
      <c r="B65" s="23" t="s">
        <v>54</v>
      </c>
      <c r="I65" s="38">
        <v>2582</v>
      </c>
      <c r="K65" s="38">
        <v>514</v>
      </c>
      <c r="L65" s="5"/>
      <c r="M65" s="38">
        <v>2582</v>
      </c>
      <c r="N65" s="5"/>
      <c r="O65" s="38">
        <v>514</v>
      </c>
    </row>
    <row r="66" spans="2:15" ht="21" customHeight="1">
      <c r="B66" s="23" t="s">
        <v>55</v>
      </c>
      <c r="I66" s="52">
        <v>-10812</v>
      </c>
      <c r="K66" s="52">
        <v>-10221</v>
      </c>
      <c r="L66" s="5"/>
      <c r="M66" s="5">
        <v>-5577</v>
      </c>
      <c r="N66" s="5"/>
      <c r="O66" s="5">
        <v>-7160</v>
      </c>
    </row>
    <row r="67" spans="2:15" ht="21" customHeight="1">
      <c r="B67" s="23" t="s">
        <v>193</v>
      </c>
      <c r="I67" s="52">
        <v>-155</v>
      </c>
      <c r="K67" s="52">
        <v>0</v>
      </c>
      <c r="L67" s="5"/>
      <c r="M67" s="5">
        <v>-155</v>
      </c>
      <c r="N67" s="5"/>
      <c r="O67" s="38">
        <v>0</v>
      </c>
    </row>
    <row r="68" spans="1:15" ht="21.75" customHeight="1">
      <c r="A68" s="24" t="s">
        <v>89</v>
      </c>
      <c r="E68" s="24"/>
      <c r="F68" s="24"/>
      <c r="I68" s="35">
        <f>SUM(I56:I67)</f>
        <v>18670</v>
      </c>
      <c r="K68" s="35">
        <f>SUM(K55:K66)</f>
        <v>8938</v>
      </c>
      <c r="L68" s="5"/>
      <c r="M68" s="35">
        <f>SUM(M56:M67)</f>
        <v>175922</v>
      </c>
      <c r="N68" s="5"/>
      <c r="O68" s="35">
        <f>SUM(O55:O66)</f>
        <v>11546</v>
      </c>
    </row>
    <row r="69" spans="2:14" ht="12" customHeight="1">
      <c r="B69" s="23"/>
      <c r="L69" s="5"/>
      <c r="N69" s="5"/>
    </row>
    <row r="70" spans="1:15" ht="21.75" customHeight="1">
      <c r="A70" s="24" t="s">
        <v>56</v>
      </c>
      <c r="E70" s="24"/>
      <c r="F70" s="24"/>
      <c r="L70" s="5"/>
      <c r="M70" s="44"/>
      <c r="N70" s="5"/>
      <c r="O70" s="44"/>
    </row>
    <row r="71" spans="1:15" ht="21.75" customHeight="1">
      <c r="A71" s="24"/>
      <c r="B71" s="3" t="s">
        <v>194</v>
      </c>
      <c r="E71" s="24"/>
      <c r="F71" s="24"/>
      <c r="I71" s="44">
        <v>-1432</v>
      </c>
      <c r="K71" s="38">
        <v>-768</v>
      </c>
      <c r="L71" s="5"/>
      <c r="M71" s="44">
        <v>-852</v>
      </c>
      <c r="N71" s="5"/>
      <c r="O71" s="44">
        <v>0</v>
      </c>
    </row>
    <row r="72" spans="2:15" ht="21" customHeight="1">
      <c r="B72" s="23" t="s">
        <v>134</v>
      </c>
      <c r="I72" s="38">
        <v>-2580</v>
      </c>
      <c r="K72" s="38">
        <v>-2100</v>
      </c>
      <c r="L72" s="5"/>
      <c r="M72" s="38">
        <v>-292</v>
      </c>
      <c r="N72" s="5"/>
      <c r="O72" s="38">
        <v>0</v>
      </c>
    </row>
    <row r="73" spans="2:15" ht="21" customHeight="1">
      <c r="B73" s="3" t="s">
        <v>169</v>
      </c>
      <c r="I73" s="38">
        <v>34900</v>
      </c>
      <c r="K73" s="38">
        <v>0</v>
      </c>
      <c r="L73" s="5"/>
      <c r="M73" s="38">
        <v>34900</v>
      </c>
      <c r="N73" s="5"/>
      <c r="O73" s="38">
        <v>0</v>
      </c>
    </row>
    <row r="74" spans="2:15" ht="21" customHeight="1">
      <c r="B74" s="23" t="s">
        <v>57</v>
      </c>
      <c r="I74" s="52">
        <v>-4194</v>
      </c>
      <c r="K74" s="52">
        <v>0</v>
      </c>
      <c r="L74" s="5"/>
      <c r="M74" s="38">
        <v>-4194</v>
      </c>
      <c r="N74" s="5"/>
      <c r="O74" s="38">
        <v>0</v>
      </c>
    </row>
    <row r="75" spans="2:15" ht="21" customHeight="1">
      <c r="B75" s="23" t="s">
        <v>128</v>
      </c>
      <c r="I75" s="52">
        <v>-26996</v>
      </c>
      <c r="K75" s="52">
        <v>-9000</v>
      </c>
      <c r="L75" s="5"/>
      <c r="M75" s="38">
        <v>-26996</v>
      </c>
      <c r="N75" s="5"/>
      <c r="O75" s="38">
        <v>-9000</v>
      </c>
    </row>
    <row r="76" spans="1:15" ht="21.75" customHeight="1">
      <c r="A76" s="24" t="s">
        <v>58</v>
      </c>
      <c r="E76" s="24"/>
      <c r="F76" s="24"/>
      <c r="I76" s="56">
        <f>SUM(I71:I75)</f>
        <v>-302</v>
      </c>
      <c r="K76" s="56">
        <f>SUM(K71:K75)</f>
        <v>-11868</v>
      </c>
      <c r="L76" s="5"/>
      <c r="M76" s="56">
        <f>SUM(M71:M75)</f>
        <v>2566</v>
      </c>
      <c r="N76" s="5"/>
      <c r="O76" s="56">
        <f>SUM(O71:O75)</f>
        <v>-9000</v>
      </c>
    </row>
    <row r="77" spans="2:14" ht="12" customHeight="1">
      <c r="B77" s="24"/>
      <c r="E77" s="24"/>
      <c r="F77" s="24"/>
      <c r="L77" s="5"/>
      <c r="N77" s="5"/>
    </row>
    <row r="78" spans="1:15" ht="21.75" customHeight="1">
      <c r="A78" s="24" t="s">
        <v>59</v>
      </c>
      <c r="E78" s="24"/>
      <c r="F78" s="24"/>
      <c r="I78" s="57">
        <f>I45+I68+I76</f>
        <v>-89974</v>
      </c>
      <c r="K78" s="57">
        <f>K45+K68+K76</f>
        <v>11686</v>
      </c>
      <c r="L78" s="5"/>
      <c r="M78" s="57">
        <f>M45+M68+M76</f>
        <v>29694</v>
      </c>
      <c r="N78" s="5"/>
      <c r="O78" s="57">
        <f>O45+O68+O76</f>
        <v>29325</v>
      </c>
    </row>
    <row r="79" spans="1:14" ht="12.75" customHeight="1">
      <c r="A79" s="24"/>
      <c r="E79" s="24"/>
      <c r="F79" s="24"/>
      <c r="L79" s="5"/>
      <c r="N79" s="5"/>
    </row>
    <row r="80" spans="1:15" ht="21.75" customHeight="1">
      <c r="A80" s="24" t="s">
        <v>93</v>
      </c>
      <c r="E80" s="24"/>
      <c r="F80" s="24"/>
      <c r="I80" s="59">
        <v>252083</v>
      </c>
      <c r="K80" s="59">
        <v>125169</v>
      </c>
      <c r="L80" s="5"/>
      <c r="M80" s="58">
        <v>97071</v>
      </c>
      <c r="N80" s="5"/>
      <c r="O80" s="58">
        <v>83154</v>
      </c>
    </row>
    <row r="81" spans="1:15" ht="12" customHeight="1">
      <c r="A81" s="24"/>
      <c r="E81" s="24"/>
      <c r="F81" s="24"/>
      <c r="L81" s="5"/>
      <c r="M81" s="5"/>
      <c r="N81" s="5"/>
      <c r="O81" s="5"/>
    </row>
    <row r="82" spans="1:15" ht="24" customHeight="1" thickBot="1">
      <c r="A82" s="24" t="s">
        <v>94</v>
      </c>
      <c r="E82" s="24"/>
      <c r="F82" s="24"/>
      <c r="I82" s="60">
        <f>SUM(I78:I80)</f>
        <v>162109</v>
      </c>
      <c r="K82" s="60">
        <f>SUM(K78:K80)</f>
        <v>136855</v>
      </c>
      <c r="L82" s="5"/>
      <c r="M82" s="60">
        <f>SUM(M78:M80)</f>
        <v>126765</v>
      </c>
      <c r="N82" s="5"/>
      <c r="O82" s="60">
        <f>SUM(O78:O80)</f>
        <v>112479</v>
      </c>
    </row>
    <row r="83" spans="2:15" ht="21" customHeight="1" thickTop="1">
      <c r="B83" s="24"/>
      <c r="E83" s="24"/>
      <c r="F83" s="24"/>
      <c r="L83" s="5"/>
      <c r="N83" s="5"/>
      <c r="O83" s="5"/>
    </row>
    <row r="84" spans="1:15" ht="21" customHeight="1">
      <c r="A84" s="24" t="s">
        <v>195</v>
      </c>
      <c r="C84" s="23"/>
      <c r="D84" s="24"/>
      <c r="E84" s="24"/>
      <c r="F84" s="24"/>
      <c r="I84" s="57"/>
      <c r="L84" s="5"/>
      <c r="N84" s="5"/>
      <c r="O84" s="5"/>
    </row>
    <row r="85" spans="1:15" ht="21.75" customHeight="1">
      <c r="A85" s="23"/>
      <c r="B85" s="23" t="s">
        <v>196</v>
      </c>
      <c r="C85" s="88" t="s">
        <v>204</v>
      </c>
      <c r="D85" s="24"/>
      <c r="E85" s="24"/>
      <c r="F85" s="24"/>
      <c r="L85" s="5"/>
      <c r="M85" s="15"/>
      <c r="N85" s="5"/>
      <c r="O85" s="5"/>
    </row>
    <row r="86" spans="1:15" ht="23.25" customHeight="1">
      <c r="A86" s="23"/>
      <c r="B86" s="23" t="s">
        <v>197</v>
      </c>
      <c r="C86" s="106" t="s">
        <v>211</v>
      </c>
      <c r="D86" s="24"/>
      <c r="E86" s="24"/>
      <c r="F86" s="3"/>
      <c r="G86" s="2"/>
      <c r="H86" s="2"/>
      <c r="I86" s="5"/>
      <c r="K86" s="5"/>
      <c r="L86" s="5"/>
      <c r="M86" s="5"/>
      <c r="N86" s="5"/>
      <c r="O86" s="5"/>
    </row>
    <row r="87" spans="1:15" ht="21" customHeight="1">
      <c r="A87" s="23"/>
      <c r="B87" s="23" t="s">
        <v>199</v>
      </c>
      <c r="C87" s="106" t="s">
        <v>217</v>
      </c>
      <c r="D87" s="24"/>
      <c r="L87" s="5"/>
      <c r="N87" s="5"/>
      <c r="O87" s="5"/>
    </row>
    <row r="88" spans="1:15" ht="21" customHeight="1">
      <c r="A88" s="24"/>
      <c r="B88" s="23" t="s">
        <v>200</v>
      </c>
      <c r="C88" s="106" t="s">
        <v>214</v>
      </c>
      <c r="D88" s="24"/>
      <c r="I88" s="5"/>
      <c r="K88" s="5"/>
      <c r="L88" s="5"/>
      <c r="M88" s="38"/>
      <c r="N88" s="5"/>
      <c r="O88" s="38"/>
    </row>
    <row r="89" spans="1:15" ht="21" customHeight="1">
      <c r="A89" s="24"/>
      <c r="B89" s="23"/>
      <c r="C89" s="87" t="s">
        <v>198</v>
      </c>
      <c r="D89" s="24"/>
      <c r="I89" s="52"/>
      <c r="K89" s="52"/>
      <c r="L89" s="5"/>
      <c r="M89" s="5"/>
      <c r="N89" s="5"/>
      <c r="O89" s="38"/>
    </row>
    <row r="90" spans="1:15" ht="21.75" customHeight="1">
      <c r="A90" s="24"/>
      <c r="B90" s="23" t="s">
        <v>213</v>
      </c>
      <c r="C90" s="106" t="s">
        <v>215</v>
      </c>
      <c r="D90" s="24"/>
      <c r="E90" s="24"/>
      <c r="F90" s="3"/>
      <c r="G90" s="2"/>
      <c r="H90" s="2"/>
      <c r="I90" s="5"/>
      <c r="K90" s="5"/>
      <c r="L90" s="5"/>
      <c r="M90" s="5"/>
      <c r="N90" s="5"/>
      <c r="O90" s="5"/>
    </row>
    <row r="91" spans="3:15" ht="21.75" customHeight="1">
      <c r="C91" s="23"/>
      <c r="F91" s="3"/>
      <c r="G91" s="2"/>
      <c r="H91" s="2"/>
      <c r="I91" s="5"/>
      <c r="K91" s="5"/>
      <c r="L91" s="5"/>
      <c r="M91" s="5"/>
      <c r="N91" s="5"/>
      <c r="O91" s="5"/>
    </row>
    <row r="92" spans="2:15" ht="21.75" customHeight="1">
      <c r="B92" s="24"/>
      <c r="E92" s="24"/>
      <c r="F92" s="3"/>
      <c r="G92" s="2"/>
      <c r="H92" s="2"/>
      <c r="I92" s="5"/>
      <c r="K92" s="5"/>
      <c r="L92" s="5"/>
      <c r="M92" s="5"/>
      <c r="N92" s="5"/>
      <c r="O92" s="5"/>
    </row>
    <row r="93" spans="1:15" ht="21.75" customHeight="1">
      <c r="A93" s="23" t="s">
        <v>91</v>
      </c>
      <c r="B93" s="24"/>
      <c r="E93" s="24"/>
      <c r="F93" s="3"/>
      <c r="G93" s="2"/>
      <c r="H93" s="2"/>
      <c r="I93" s="5"/>
      <c r="K93" s="5"/>
      <c r="L93" s="5"/>
      <c r="M93" s="5"/>
      <c r="N93" s="5"/>
      <c r="O93" s="5"/>
    </row>
  </sheetData>
  <sheetProtection/>
  <mergeCells count="19">
    <mergeCell ref="E49:M49"/>
    <mergeCell ref="N49:O49"/>
    <mergeCell ref="E50:M50"/>
    <mergeCell ref="I53:K53"/>
    <mergeCell ref="M53:O53"/>
    <mergeCell ref="E51:M51"/>
    <mergeCell ref="I52:O52"/>
    <mergeCell ref="N2:O2"/>
    <mergeCell ref="N3:O3"/>
    <mergeCell ref="M7:O7"/>
    <mergeCell ref="E2:M2"/>
    <mergeCell ref="E5:M5"/>
    <mergeCell ref="E3:M3"/>
    <mergeCell ref="I6:O6"/>
    <mergeCell ref="E4:M4"/>
    <mergeCell ref="I7:K7"/>
    <mergeCell ref="E48:M48"/>
    <mergeCell ref="B47:O47"/>
    <mergeCell ref="N48:O48"/>
  </mergeCells>
  <printOptions/>
  <pageMargins left="0.73" right="0.15" top="0.5511811023622047" bottom="0" header="0.5118110236220472" footer="0"/>
  <pageSetup firstPageNumber="3" useFirstPageNumber="1" horizontalDpi="600" verticalDpi="600" orientation="portrait" paperSize="9" scale="78" r:id="rId1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OWner</cp:lastModifiedBy>
  <cp:lastPrinted>2008-08-11T03:46:41Z</cp:lastPrinted>
  <dcterms:created xsi:type="dcterms:W3CDTF">2005-01-05T08:17:29Z</dcterms:created>
  <dcterms:modified xsi:type="dcterms:W3CDTF">2008-08-11T03:46:44Z</dcterms:modified>
  <cp:category/>
  <cp:version/>
  <cp:contentType/>
  <cp:contentStatus/>
</cp:coreProperties>
</file>