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9440" windowHeight="4635" tabRatio="607" activeTab="4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'งบกระแสเงินสด'!$A$1:$M$68</definedName>
    <definedName name="_xlnm.Print_Area" localSheetId="1">'งบกำไรขาดทุนเบ็ดเสร็จ'!$A$1:$M$90</definedName>
    <definedName name="_xlnm.Print_Area" localSheetId="0">'งบแสดงฐานะการเงิน '!$A$1:$N$98</definedName>
    <definedName name="_xlnm.Print_Area" localSheetId="3">'ส่วนของผู้ถือหุ้นงบเฉพาะ'!$A$1:$N$22</definedName>
    <definedName name="_xlnm.Print_Area" localSheetId="2">'ส่วนของผู้ถือหุ้นงบรวม'!$A$1:$R$23</definedName>
  </definedNames>
  <calcPr fullCalcOnLoad="1"/>
</workbook>
</file>

<file path=xl/sharedStrings.xml><?xml version="1.0" encoding="utf-8"?>
<sst xmlns="http://schemas.openxmlformats.org/spreadsheetml/2006/main" count="437" uniqueCount="174">
  <si>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</si>
  <si>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</si>
  <si>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งบการเงินเฉพาะบริษัท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</si>
  <si>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</si>
  <si>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</si>
  <si>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</si>
  <si>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</si>
  <si>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</si>
  <si>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</si>
  <si>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 xml:space="preserve">ลูกหนี้การค้า - สุทธิ   </t>
  </si>
  <si>
    <t>วัสดุคงเหลือ</t>
  </si>
  <si>
    <t>สินทรัพย์หมุนเวียนอื่น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</si>
  <si>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</si>
  <si>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</si>
  <si>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</si>
  <si>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</si>
  <si>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</si>
  <si>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</si>
  <si>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</si>
  <si>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</si>
  <si>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เจ้าหนี้อื่น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</si>
  <si>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</si>
  <si>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</si>
  <si>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</si>
  <si>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</si>
  <si>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</si>
  <si>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</si>
  <si>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ภาษีเงินได้</t>
  </si>
  <si>
    <t xml:space="preserve">งบแสดงการเปลี่ยนแปลงส่วนของผู้ถือหุ้น </t>
  </si>
  <si>
    <t>ทุนเรือนหุ้น</t>
  </si>
  <si>
    <t>ส่วนเกิน</t>
  </si>
  <si>
    <t>ที่ออกและ</t>
  </si>
  <si>
    <t>ชำระแล้ว</t>
  </si>
  <si>
    <t>ตามกฎหมาย</t>
  </si>
  <si>
    <t>ค่าใช้จ่าย</t>
  </si>
  <si>
    <t>รวมค่าใช้จ่าย</t>
  </si>
  <si>
    <t xml:space="preserve">ที่ดิน อาคารและอุปกรณ์ - สุทธิ </t>
  </si>
  <si>
    <t>พันบาท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</si>
  <si>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</si>
  <si>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</si>
  <si>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</si>
  <si>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กำไรสะสม</t>
  </si>
  <si>
    <t>เงินฝากสถาบันการเงินที่มีภาระค้ำประกัน</t>
  </si>
  <si>
    <t>รวมส่วนของ</t>
  </si>
  <si>
    <t>ของผู้ถือหุ้น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</si>
  <si>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</si>
  <si>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</si>
  <si>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</si>
  <si>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</si>
  <si>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ลูกหนี้การค้า</t>
  </si>
  <si>
    <t>หนี้สินดำเนินงานเพิ่มขึ้น (ลดลง)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</si>
  <si>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</si>
  <si>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</si>
  <si>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</si>
  <si>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</si>
  <si>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ดอกเบี้ยจ่าย</t>
  </si>
  <si>
    <t>ดอกเบี้ยรับ</t>
  </si>
  <si>
    <t>จ่ายภาษีเงินได้</t>
  </si>
  <si>
    <t>รับดอกเบี้ย</t>
  </si>
  <si>
    <t>จ่ายดอกเบี้ย</t>
  </si>
  <si>
    <t>เงินกู้ยืมระยะยาวที่ถึงกำหนดชำระภายในหนึ่งปี</t>
  </si>
  <si>
    <t>รวมส่วนของผู้ถือหุ้น</t>
  </si>
  <si>
    <t>ส่วนที่เป็นของผู้ถือหุ้นบริษัทใหญ่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</si>
  <si>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</si>
  <si>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</si>
  <si>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</si>
  <si>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>สิ น ท รั พ ย์</t>
  </si>
  <si>
    <t xml:space="preserve">     เรียกเก็บเงินแล้ว</t>
  </si>
  <si>
    <t xml:space="preserve">     ยังไม่ได้เรียกเก็บเงิน</t>
  </si>
  <si>
    <t xml:space="preserve">     กิจการที่เกี่ยวข้องกัน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</si>
  <si>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</si>
  <si>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</si>
  <si>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</si>
  <si>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เงินกู้ยืมระยะยาว-สุทธิจากส่วนที่ถึงกำหนดชำระ</t>
  </si>
  <si>
    <t>ภายในหนึ่งปี</t>
  </si>
  <si>
    <t>เงินลงทุนในบริษัทย่อยซึ่งบันทึกโดยวิธีราคาทุน - สุทธิ</t>
  </si>
  <si>
    <t xml:space="preserve">จัดสรรเพื่อ </t>
  </si>
  <si>
    <t>เป็นสำรอง</t>
  </si>
  <si>
    <t xml:space="preserve"> –  จัดสรรเป็นสำรองตามกฎหมาย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</si>
  <si>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</si>
  <si>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</si>
  <si>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</si>
  <si>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</si>
  <si>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</si>
  <si>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</si>
  <si>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 xml:space="preserve">มูลค่าหุ้น </t>
  </si>
  <si>
    <t>งบกระแสเงินสด (ต่อ)</t>
  </si>
  <si>
    <t>เงินลงทุนระยะยาวอื่น - เผื่อขาย</t>
  </si>
  <si>
    <t>สินทรัพย์ไม่มีตัวตน - สุทธิ</t>
  </si>
  <si>
    <t>หนี้สินหมุนเวียนอื่น</t>
  </si>
  <si>
    <t>ขาดทุนที่ยังไม่</t>
  </si>
  <si>
    <t>เกิดขึ้นจริงจาก</t>
  </si>
  <si>
    <t>- 900,000,000 หุ้น มูลค่าหุ้นละ 1 บาท</t>
  </si>
  <si>
    <t xml:space="preserve">     กิจการอื่น</t>
  </si>
  <si>
    <t>เงินลงทุนเผื่อขาย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</si>
  <si>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</si>
  <si>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</si>
  <si>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</si>
  <si>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</si>
  <si>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</si>
  <si>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</si>
  <si>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</si>
  <si>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</si>
  <si>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ที่ดินและสิ่งปลูกสร้างรอการพัฒนาในอนาคต - สุทธิ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</si>
  <si>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</si>
  <si>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</si>
  <si>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</si>
  <si>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</si>
  <si>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</si>
  <si>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ส่วนของผู้ถือหุ้นบริษัทใหญ่</t>
  </si>
  <si>
    <t>ส่วนได้เสีย</t>
  </si>
  <si>
    <t>ที่ไม่มี</t>
  </si>
  <si>
    <t>(ขาดทุนสะสม)</t>
  </si>
  <si>
    <t>บริษัทใหญ่</t>
  </si>
  <si>
    <t>อำนาจควบคุม</t>
  </si>
  <si>
    <t>ผู้ถือหุ้น</t>
  </si>
  <si>
    <t>หนี้สินผลประโยชน์พนักงาน</t>
  </si>
  <si>
    <t>ประมาณการหนี้สินผลประโยชน์พนักงาน</t>
  </si>
  <si>
    <t>.</t>
  </si>
  <si>
    <t>จ่ายชำระหนี้สินตามสัญญาเช่าการเงิน</t>
  </si>
  <si>
    <t>เงินสดสุทธิได้มาจากกิจกรรมดำเนินงาน</t>
  </si>
  <si>
    <t>เงินสดรับจากการดำเนินงาน</t>
  </si>
  <si>
    <t>เงินทดรองจ่าย</t>
  </si>
  <si>
    <t>ค่าเช่าจ่ายล่วงหน้าแก่กิจการที่เกี่ยวข้องกัน</t>
  </si>
  <si>
    <t>ส่วนได้เสียที่ไม่มีอำนาจควบคุม</t>
  </si>
  <si>
    <t>องค์ประกอบอื่นของส่วนของผู้ถือหุ้น</t>
  </si>
  <si>
    <t>องค์ประกอบอื่นของ</t>
  </si>
  <si>
    <t>"ยังไม่ได้ตรวจสอบ"</t>
  </si>
  <si>
    <t>"สอบทานแล้ว"</t>
  </si>
  <si>
    <t>"ตรวจสอบแล้ว"</t>
  </si>
  <si>
    <t>31 ธันวาคม 2554</t>
  </si>
  <si>
    <t>ยอดคงเหลือ ณ วันที่ 1 มกราคม 2555</t>
  </si>
  <si>
    <t>กำไร (ขาดทุน) เบ็ดเสร็จรวมสำหรับงวด</t>
  </si>
  <si>
    <t>การแบ่งปันกำไร (ขาดทุน) เบ็ดเสร็จรวมสำหรับงวด</t>
  </si>
  <si>
    <t>เงินให้กู้ยืมระยะยาวแก่กิจการอื่น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</si>
  <si>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</si>
  <si>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</si>
  <si>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 (ขาดทุน) เบ็ดเสร็จอื่น - สุทธิจากภาษี</t>
  </si>
  <si>
    <t>กำไรก่อนภาษีเงินได้</t>
  </si>
  <si>
    <t>กำไรสำหรับงวด</t>
  </si>
  <si>
    <t>การแบ่งปันกำไรสำหรับงวด</t>
  </si>
  <si>
    <t>กำไรต่อหุ้นสำหรับกำไรสำหรับงวด</t>
  </si>
  <si>
    <t xml:space="preserve">ยอดคงเหลือ ณ วันที่ 1 มกราคม 2554 </t>
  </si>
  <si>
    <t>ยอดคงเหลือ ณ วันที่ 1 มกราคม 2554</t>
  </si>
  <si>
    <t>ลูกหนี้และเงินให้กู้ยืมระยะยาวแก่บริษัทย่อย</t>
  </si>
  <si>
    <t>ลูกหนี้และเงินให้กู้ยืมระยะยาวแก่บริษัทอื่น</t>
  </si>
  <si>
    <t xml:space="preserve"> –  ยังไม่ได้จัดสรร (ขาดทุนสะสม)</t>
  </si>
  <si>
    <t>สินทรัพย์ที่มีไว้เพื่อให้เช่า - สุทธิ</t>
  </si>
  <si>
    <t>ตัดจำหน่ายสินทรัพย์ถาวร</t>
  </si>
  <si>
    <t>ตัดจำหน่ายภาษีถูกหัก ณ ที่จ่าย</t>
  </si>
  <si>
    <t>กำไรจากการขายสินทรัพย์ถาวร</t>
  </si>
  <si>
    <t>หนี้สงสัยจะสูญ (กลับรายการ)</t>
  </si>
  <si>
    <t>ลูกหนี้อื่นและเงินให้กู้ยืมระยะยาวแก่บริษัทย่อย</t>
  </si>
  <si>
    <t>ซื้อสินทรัพย์ไม่มีตัวตน-โปรแกรมคอมพิวเตอร์</t>
  </si>
  <si>
    <t>ภาษีเงินได้นิติบุคคลค้างจ่าย</t>
  </si>
  <si>
    <t>เงินปันผลจ่าย</t>
  </si>
  <si>
    <t>สำรองตามกฎหมาย</t>
  </si>
  <si>
    <t>ณ วันที่ 30 กันยายน 2555 และ วันที่ 31 ธันวาคม 2554</t>
  </si>
  <si>
    <t>30 กันยายน 2555</t>
  </si>
  <si>
    <t>สำหรับงวดสามเดือนสิ้นสุดวันที่ 30 กันยายน 2555 และ 2554</t>
  </si>
  <si>
    <t>ยอดคงเหลือ ณ วันที่ 30 กันยายน 2555</t>
  </si>
  <si>
    <t>ยอดคงเหลือ ณ วันที่ 30 กันยายน 2554</t>
  </si>
  <si>
    <t>สำหรับงวดเก้าเดือนสิ้นสุดวันที่ 30 กันยายน 2555 และ 2554</t>
  </si>
  <si>
    <t>ต้นทุนหลุมฝังกลบค้างจ่าย</t>
  </si>
  <si>
    <t>สินทรัพย์ไม่หมุนเวียนที่ถือไว้เพื่อขาย</t>
  </si>
  <si>
    <t>เงินกองทุนอนุรักษ์สิ่งแวดล้อมค้างจ่าย</t>
  </si>
  <si>
    <t>เงินสดและรายการเทียบเท่าเงินสดเพิ่มขึ้น - สุทธิ</t>
  </si>
  <si>
    <t>เงินสดสุทธิได้มา (ใช้ไป) จากกิจกรรมลงทุน</t>
  </si>
  <si>
    <t>กำไรเบ็ดเสร็จรวมสำหรับงวด</t>
  </si>
  <si>
    <t>การแบ่งปันกำไรเบ็ดเสร็จรวมสำหรับงวด</t>
  </si>
  <si>
    <t>กำไรจากการขายเงินลงทุนระยะยาวอื่น - เผื่อขาย</t>
  </si>
  <si>
    <t>เงินสดรับจากการขายสินทรัพย์ถาวร</t>
  </si>
  <si>
    <t>เงินสดรับจากการขายเงินลงทุนระยะยาวอื่น - เผื่อขาย</t>
  </si>
  <si>
    <t>3,12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</si>
</sst>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</numFmts>
  <fonts count="26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2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4" fontId="24" fillId="0" borderId="0" xfId="42" applyFont="1" applyBorder="1" applyAlignment="1">
      <alignment horizontal="right"/>
    </xf>
    <xf numFmtId="194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17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Continuous"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220" fontId="24" fillId="0" borderId="0" xfId="45" applyNumberFormat="1" applyFont="1" applyBorder="1" applyAlignment="1">
      <alignment horizontal="right"/>
    </xf>
    <xf numFmtId="194" fontId="24" fillId="0" borderId="0" xfId="42" applyFont="1" applyFill="1" applyBorder="1" applyAlignment="1">
      <alignment horizontal="center"/>
    </xf>
    <xf numFmtId="217" fontId="24" fillId="0" borderId="13" xfId="0" applyNumberFormat="1" applyFont="1" applyBorder="1" applyAlignment="1">
      <alignment horizontal="right"/>
    </xf>
    <xf numFmtId="220" fontId="24" fillId="0" borderId="13" xfId="0" applyNumberFormat="1" applyFont="1" applyBorder="1" applyAlignment="1">
      <alignment horizontal="right"/>
    </xf>
    <xf numFmtId="217" fontId="24" fillId="0" borderId="13" xfId="0" applyNumberFormat="1" applyFont="1" applyBorder="1" applyAlignment="1">
      <alignment horizontal="center"/>
    </xf>
    <xf numFmtId="220" fontId="24" fillId="0" borderId="0" xfId="0" applyNumberFormat="1" applyFont="1" applyBorder="1" applyAlignment="1">
      <alignment horizontal="right"/>
    </xf>
    <xf numFmtId="217" fontId="24" fillId="0" borderId="0" xfId="0" applyNumberFormat="1" applyFont="1" applyAlignment="1">
      <alignment/>
    </xf>
    <xf numFmtId="220" fontId="24" fillId="0" borderId="0" xfId="42" applyNumberFormat="1" applyFont="1" applyAlignment="1">
      <alignment/>
    </xf>
    <xf numFmtId="217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4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Alignment="1">
      <alignment/>
    </xf>
    <xf numFmtId="220" fontId="24" fillId="0" borderId="0" xfId="45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20" fontId="24" fillId="0" borderId="0" xfId="42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2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4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220" fontId="24" fillId="0" borderId="0" xfId="42" applyNumberFormat="1" applyFont="1" applyBorder="1" applyAlignment="1">
      <alignment horizontal="center" vertical="center"/>
    </xf>
    <xf numFmtId="220" fontId="24" fillId="0" borderId="11" xfId="45" applyNumberFormat="1" applyFont="1" applyBorder="1" applyAlignment="1">
      <alignment horizontal="right"/>
    </xf>
    <xf numFmtId="194" fontId="24" fillId="0" borderId="0" xfId="42" applyFont="1" applyBorder="1" applyAlignment="1">
      <alignment horizontal="right" vertical="center"/>
    </xf>
    <xf numFmtId="220" fontId="24" fillId="0" borderId="0" xfId="42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220" fontId="24" fillId="0" borderId="12" xfId="42" applyNumberFormat="1" applyFont="1" applyBorder="1" applyAlignment="1">
      <alignment horizontal="right" vertical="center"/>
    </xf>
    <xf numFmtId="220" fontId="24" fillId="0" borderId="12" xfId="42" applyNumberFormat="1" applyFont="1" applyBorder="1" applyAlignment="1">
      <alignment horizontal="left" vertical="center"/>
    </xf>
    <xf numFmtId="220" fontId="24" fillId="0" borderId="12" xfId="42" applyNumberFormat="1" applyFont="1" applyFill="1" applyBorder="1" applyAlignment="1">
      <alignment horizontal="left" vertical="center"/>
    </xf>
    <xf numFmtId="194" fontId="23" fillId="0" borderId="0" xfId="42" applyFont="1" applyBorder="1" applyAlignment="1">
      <alignment vertical="center"/>
    </xf>
    <xf numFmtId="194" fontId="23" fillId="0" borderId="0" xfId="42" applyFont="1" applyFill="1" applyBorder="1" applyAlignment="1">
      <alignment vertical="center"/>
    </xf>
    <xf numFmtId="220" fontId="24" fillId="0" borderId="14" xfId="42" applyNumberFormat="1" applyFont="1" applyBorder="1" applyAlignment="1">
      <alignment horizontal="right" vertical="center"/>
    </xf>
    <xf numFmtId="217" fontId="24" fillId="0" borderId="0" xfId="0" applyNumberFormat="1" applyFont="1" applyBorder="1" applyAlignment="1">
      <alignment horizontal="center" vertical="center"/>
    </xf>
    <xf numFmtId="220" fontId="24" fillId="0" borderId="0" xfId="0" applyNumberFormat="1" applyFont="1" applyBorder="1" applyAlignment="1">
      <alignment horizontal="center" vertical="center"/>
    </xf>
    <xf numFmtId="220" fontId="24" fillId="0" borderId="12" xfId="42" applyNumberFormat="1" applyFont="1" applyBorder="1" applyAlignment="1">
      <alignment horizontal="center" vertical="center"/>
    </xf>
    <xf numFmtId="220" fontId="23" fillId="0" borderId="0" xfId="42" applyNumberFormat="1" applyFont="1" applyBorder="1" applyAlignment="1">
      <alignment vertical="center"/>
    </xf>
    <xf numFmtId="220" fontId="24" fillId="0" borderId="11" xfId="42" applyNumberFormat="1" applyFont="1" applyBorder="1" applyAlignment="1">
      <alignment horizontal="right" vertical="center"/>
    </xf>
    <xf numFmtId="217" fontId="24" fillId="0" borderId="14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220" fontId="24" fillId="0" borderId="10" xfId="42" applyNumberFormat="1" applyFont="1" applyBorder="1" applyAlignment="1">
      <alignment horizontal="right" vertical="center"/>
    </xf>
    <xf numFmtId="217" fontId="2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2" xfId="0" applyNumberFormat="1" applyFont="1" applyFill="1" applyBorder="1" applyAlignment="1">
      <alignment horizontal="right"/>
    </xf>
    <xf numFmtId="217" fontId="24" fillId="0" borderId="11" xfId="0" applyNumberFormat="1" applyFont="1" applyFill="1" applyBorder="1" applyAlignment="1">
      <alignment horizontal="center"/>
    </xf>
    <xf numFmtId="41" fontId="24" fillId="0" borderId="11" xfId="42" applyNumberFormat="1" applyFont="1" applyFill="1" applyBorder="1" applyAlignment="1">
      <alignment horizontal="center"/>
    </xf>
    <xf numFmtId="220" fontId="24" fillId="0" borderId="14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18" fontId="24" fillId="0" borderId="0" xfId="0" applyNumberFormat="1" applyFont="1" applyFill="1" applyBorder="1" applyAlignment="1">
      <alignment/>
    </xf>
    <xf numFmtId="220" fontId="0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/>
    </xf>
    <xf numFmtId="220" fontId="24" fillId="0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4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220" fontId="24" fillId="0" borderId="0" xfId="42" applyNumberFormat="1" applyFont="1" applyBorder="1" applyAlignment="1">
      <alignment/>
    </xf>
    <xf numFmtId="49" fontId="24" fillId="0" borderId="0" xfId="0" applyNumberFormat="1" applyFont="1" applyBorder="1" applyAlignment="1" quotePrefix="1">
      <alignment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Border="1" applyAlignment="1">
      <alignment/>
    </xf>
    <xf numFmtId="220" fontId="24" fillId="0" borderId="14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0" fontId="0" fillId="0" borderId="11" xfId="45" applyNumberFormat="1" applyFont="1" applyFill="1" applyBorder="1" applyAlignment="1">
      <alignment horizontal="center"/>
    </xf>
    <xf numFmtId="217" fontId="0" fillId="0" borderId="0" xfId="0" applyNumberFormat="1" applyFont="1" applyFill="1" applyBorder="1" applyAlignment="1">
      <alignment horizontal="right"/>
    </xf>
    <xf numFmtId="220" fontId="0" fillId="0" borderId="11" xfId="42" applyNumberFormat="1" applyFont="1" applyFill="1" applyBorder="1" applyAlignment="1">
      <alignment horizontal="right"/>
    </xf>
    <xf numFmtId="194" fontId="0" fillId="0" borderId="0" xfId="45" applyFont="1" applyFill="1" applyBorder="1" applyAlignment="1">
      <alignment horizontal="center"/>
    </xf>
    <xf numFmtId="220" fontId="0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20" fontId="24" fillId="0" borderId="0" xfId="45" applyNumberFormat="1" applyFont="1" applyFill="1" applyBorder="1" applyAlignment="1">
      <alignment horizontal="center"/>
    </xf>
    <xf numFmtId="217" fontId="24" fillId="0" borderId="0" xfId="0" applyNumberFormat="1" applyFont="1" applyFill="1" applyBorder="1" applyAlignment="1">
      <alignment/>
    </xf>
    <xf numFmtId="194" fontId="24" fillId="0" borderId="11" xfId="42" applyFont="1" applyFill="1" applyBorder="1" applyAlignment="1">
      <alignment horizontal="center"/>
    </xf>
    <xf numFmtId="217" fontId="24" fillId="0" borderId="11" xfId="0" applyNumberFormat="1" applyFont="1" applyFill="1" applyBorder="1" applyAlignment="1">
      <alignment/>
    </xf>
    <xf numFmtId="194" fontId="24" fillId="0" borderId="0" xfId="42" applyFont="1" applyFill="1" applyBorder="1" applyAlignment="1">
      <alignment/>
    </xf>
    <xf numFmtId="231" fontId="24" fillId="0" borderId="14" xfId="42" applyNumberFormat="1" applyFont="1" applyFill="1" applyBorder="1" applyAlignment="1">
      <alignment/>
    </xf>
    <xf numFmtId="226" fontId="24" fillId="0" borderId="14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zoomScale="120" zoomScaleNormal="120" zoomScaleSheetLayoutView="110" workbookViewId="0" topLeftCell="A79">
      <selection activeCell="E84" sqref="E84"/>
    </sheetView>
  </sheetViews>
  <sheetFormatPr defaultColWidth="9.140625" defaultRowHeight="21.75" customHeight="1"/>
  <cols>
    <col min="1" max="1" width="2.8515625" style="65" customWidth="1"/>
    <col min="2" max="2" width="2.28125" style="65" customWidth="1"/>
    <col min="3" max="3" width="5.00390625" style="63" customWidth="1"/>
    <col min="4" max="4" width="3.8515625" style="63" customWidth="1"/>
    <col min="5" max="5" width="30.7109375" style="63" customWidth="1"/>
    <col min="6" max="6" width="7.421875" style="65" customWidth="1"/>
    <col min="7" max="7" width="1.28515625" style="65" customWidth="1"/>
    <col min="8" max="8" width="14.140625" style="65" customWidth="1"/>
    <col min="9" max="9" width="1.28515625" style="65" customWidth="1"/>
    <col min="10" max="10" width="14.140625" style="57" customWidth="1"/>
    <col min="11" max="11" width="1.28515625" style="65" customWidth="1"/>
    <col min="12" max="12" width="14.140625" style="65" customWidth="1"/>
    <col min="13" max="13" width="1.28515625" style="65" customWidth="1"/>
    <col min="14" max="14" width="14.140625" style="57" customWidth="1"/>
    <col min="15" max="16384" width="9.140625" style="65" customWidth="1"/>
  </cols>
  <sheetData>
    <row r="1" spans="1:14" s="29" customFormat="1" ht="22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27"/>
      <c r="K1" s="88"/>
      <c r="L1" s="88"/>
      <c r="N1" s="28"/>
    </row>
    <row r="2" spans="1:14" s="29" customFormat="1" ht="22.5" customHeight="1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27"/>
      <c r="K2" s="88"/>
      <c r="L2" s="88"/>
      <c r="N2" s="28"/>
    </row>
    <row r="3" spans="1:16" s="29" customFormat="1" ht="22.5" customHeight="1">
      <c r="A3" s="88" t="s">
        <v>157</v>
      </c>
      <c r="B3" s="88"/>
      <c r="C3" s="88"/>
      <c r="D3" s="88"/>
      <c r="E3" s="88"/>
      <c r="F3" s="88"/>
      <c r="G3" s="88"/>
      <c r="H3" s="88"/>
      <c r="I3" s="88"/>
      <c r="J3" s="27"/>
      <c r="K3" s="88"/>
      <c r="L3" s="88"/>
      <c r="N3" s="28"/>
      <c r="O3" s="89"/>
      <c r="P3" s="89"/>
    </row>
    <row r="4" spans="3:5" ht="22.5" customHeight="1">
      <c r="C4" s="90"/>
      <c r="D4" s="90"/>
      <c r="E4" s="90"/>
    </row>
    <row r="5" spans="1:12" ht="22.5" customHeight="1">
      <c r="A5" s="90" t="s">
        <v>66</v>
      </c>
      <c r="B5" s="90"/>
      <c r="C5" s="90"/>
      <c r="D5" s="90"/>
      <c r="E5" s="90"/>
      <c r="F5" s="90"/>
      <c r="G5" s="90"/>
      <c r="H5" s="90"/>
      <c r="I5" s="90"/>
      <c r="J5" s="56"/>
      <c r="K5" s="90"/>
      <c r="L5" s="90"/>
    </row>
    <row r="6" spans="1:12" ht="6" customHeight="1">
      <c r="A6" s="90"/>
      <c r="B6" s="90"/>
      <c r="C6" s="90"/>
      <c r="D6" s="90"/>
      <c r="E6" s="90"/>
      <c r="F6" s="90"/>
      <c r="G6" s="90"/>
      <c r="H6" s="90"/>
      <c r="I6" s="90"/>
      <c r="J6" s="56"/>
      <c r="K6" s="90"/>
      <c r="L6" s="90"/>
    </row>
    <row r="7" spans="6:14" ht="21.75" customHeight="1">
      <c r="F7" s="69"/>
      <c r="G7" s="69"/>
      <c r="H7" s="160" t="s">
        <v>37</v>
      </c>
      <c r="I7" s="160"/>
      <c r="J7" s="160"/>
      <c r="K7" s="160"/>
      <c r="L7" s="160"/>
      <c r="M7" s="160"/>
      <c r="N7" s="160"/>
    </row>
    <row r="8" spans="3:14" ht="21.75" customHeight="1">
      <c r="C8" s="91"/>
      <c r="D8" s="91"/>
      <c r="E8" s="91"/>
      <c r="F8" s="69"/>
      <c r="G8" s="69"/>
      <c r="H8" s="159" t="s">
        <v>1</v>
      </c>
      <c r="I8" s="159"/>
      <c r="J8" s="159"/>
      <c r="K8" s="70"/>
      <c r="L8" s="159" t="s">
        <v>2</v>
      </c>
      <c r="M8" s="159"/>
      <c r="N8" s="159"/>
    </row>
    <row r="9" spans="3:14" ht="21.75" customHeight="1">
      <c r="C9" s="91"/>
      <c r="D9" s="91"/>
      <c r="E9" s="91"/>
      <c r="F9" s="69"/>
      <c r="G9" s="69"/>
      <c r="H9" s="34" t="s">
        <v>158</v>
      </c>
      <c r="I9" s="69"/>
      <c r="J9" s="34" t="s">
        <v>130</v>
      </c>
      <c r="K9" s="70"/>
      <c r="L9" s="34" t="s">
        <v>158</v>
      </c>
      <c r="M9" s="69"/>
      <c r="N9" s="34" t="s">
        <v>130</v>
      </c>
    </row>
    <row r="10" spans="3:14" ht="21.75" customHeight="1">
      <c r="C10" s="91"/>
      <c r="D10" s="91"/>
      <c r="E10" s="91"/>
      <c r="F10" s="69"/>
      <c r="G10" s="69"/>
      <c r="H10" s="35" t="s">
        <v>127</v>
      </c>
      <c r="I10" s="69"/>
      <c r="J10" s="37"/>
      <c r="K10" s="70"/>
      <c r="L10" s="35" t="s">
        <v>127</v>
      </c>
      <c r="M10" s="69"/>
      <c r="N10" s="37"/>
    </row>
    <row r="11" spans="3:14" ht="21.75" customHeight="1">
      <c r="C11" s="91"/>
      <c r="D11" s="91"/>
      <c r="E11" s="91"/>
      <c r="F11" s="3" t="s">
        <v>3</v>
      </c>
      <c r="G11" s="69"/>
      <c r="H11" s="36" t="s">
        <v>128</v>
      </c>
      <c r="I11" s="69"/>
      <c r="J11" s="36" t="s">
        <v>129</v>
      </c>
      <c r="K11" s="70"/>
      <c r="L11" s="36" t="s">
        <v>128</v>
      </c>
      <c r="M11" s="69"/>
      <c r="N11" s="36" t="s">
        <v>129</v>
      </c>
    </row>
    <row r="12" spans="1:14" ht="21.75" customHeight="1">
      <c r="A12" s="91" t="s">
        <v>7</v>
      </c>
      <c r="F12" s="71"/>
      <c r="G12" s="71"/>
      <c r="H12" s="71"/>
      <c r="I12" s="71"/>
      <c r="J12" s="81"/>
      <c r="K12" s="72"/>
      <c r="L12" s="72"/>
      <c r="M12" s="72"/>
      <c r="N12" s="60"/>
    </row>
    <row r="13" spans="1:14" ht="21.75" customHeight="1">
      <c r="A13" s="63" t="s">
        <v>8</v>
      </c>
      <c r="H13" s="85">
        <v>100639</v>
      </c>
      <c r="J13" s="85">
        <v>59874</v>
      </c>
      <c r="K13" s="72"/>
      <c r="L13" s="85">
        <v>73864</v>
      </c>
      <c r="M13" s="72"/>
      <c r="N13" s="85">
        <v>48187</v>
      </c>
    </row>
    <row r="14" spans="1:14" ht="21.75" customHeight="1">
      <c r="A14" s="63" t="s">
        <v>9</v>
      </c>
      <c r="F14" s="69"/>
      <c r="G14" s="69"/>
      <c r="J14" s="65"/>
      <c r="K14" s="72"/>
      <c r="M14" s="72"/>
      <c r="N14" s="65"/>
    </row>
    <row r="15" spans="1:14" ht="21.75" customHeight="1">
      <c r="A15" s="63" t="s">
        <v>67</v>
      </c>
      <c r="D15" s="92"/>
      <c r="E15" s="92"/>
      <c r="F15" s="93">
        <v>4</v>
      </c>
      <c r="H15" s="82">
        <v>28173</v>
      </c>
      <c r="J15" s="82">
        <v>30533</v>
      </c>
      <c r="K15" s="72"/>
      <c r="L15" s="82">
        <v>28173</v>
      </c>
      <c r="M15" s="72"/>
      <c r="N15" s="85">
        <v>30533</v>
      </c>
    </row>
    <row r="16" spans="1:14" ht="21.75" customHeight="1">
      <c r="A16" s="63" t="s">
        <v>68</v>
      </c>
      <c r="F16" s="93">
        <v>4</v>
      </c>
      <c r="H16" s="85">
        <v>12341</v>
      </c>
      <c r="J16" s="85">
        <v>16422</v>
      </c>
      <c r="K16" s="72"/>
      <c r="L16" s="85">
        <v>12341</v>
      </c>
      <c r="M16" s="72"/>
      <c r="N16" s="85">
        <v>16422</v>
      </c>
    </row>
    <row r="17" spans="1:14" ht="21.75" customHeight="1">
      <c r="A17" s="63" t="s">
        <v>38</v>
      </c>
      <c r="F17" s="93">
        <v>5</v>
      </c>
      <c r="G17" s="69"/>
      <c r="H17" s="62">
        <v>422078</v>
      </c>
      <c r="J17" s="62">
        <v>449595</v>
      </c>
      <c r="K17" s="72"/>
      <c r="L17" s="62">
        <v>336301</v>
      </c>
      <c r="M17" s="72"/>
      <c r="N17" s="58">
        <v>356697</v>
      </c>
    </row>
    <row r="18" spans="1:14" ht="21.75" customHeight="1">
      <c r="A18" s="63" t="s">
        <v>10</v>
      </c>
      <c r="H18" s="85">
        <v>3034</v>
      </c>
      <c r="J18" s="85">
        <v>3307</v>
      </c>
      <c r="K18" s="72"/>
      <c r="L18" s="85">
        <v>3034</v>
      </c>
      <c r="M18" s="72"/>
      <c r="N18" s="73">
        <v>3307</v>
      </c>
    </row>
    <row r="19" spans="1:14" ht="21.75" customHeight="1">
      <c r="A19" s="63" t="s">
        <v>122</v>
      </c>
      <c r="H19" s="85">
        <v>1137</v>
      </c>
      <c r="J19" s="85">
        <v>2394</v>
      </c>
      <c r="K19" s="72"/>
      <c r="L19" s="85">
        <v>736</v>
      </c>
      <c r="M19" s="72"/>
      <c r="N19" s="58">
        <v>1268</v>
      </c>
    </row>
    <row r="20" spans="1:14" ht="21.75" customHeight="1">
      <c r="A20" s="63" t="s">
        <v>123</v>
      </c>
      <c r="F20" s="93">
        <v>3</v>
      </c>
      <c r="G20" s="69"/>
      <c r="H20" s="58">
        <v>3313</v>
      </c>
      <c r="J20" s="58">
        <v>1968</v>
      </c>
      <c r="K20" s="72"/>
      <c r="L20" s="58">
        <v>3313</v>
      </c>
      <c r="M20" s="72"/>
      <c r="N20" s="58">
        <v>1968</v>
      </c>
    </row>
    <row r="21" spans="1:14" ht="21.75" customHeight="1">
      <c r="A21" s="63" t="s">
        <v>11</v>
      </c>
      <c r="H21" s="85">
        <v>2644</v>
      </c>
      <c r="J21" s="85">
        <v>1847</v>
      </c>
      <c r="K21" s="72"/>
      <c r="L21" s="85">
        <v>2620</v>
      </c>
      <c r="M21" s="72"/>
      <c r="N21" s="85">
        <v>1847</v>
      </c>
    </row>
    <row r="22" spans="1:14" ht="21.75" customHeight="1">
      <c r="A22" s="63" t="s">
        <v>164</v>
      </c>
      <c r="F22" s="93">
        <v>6</v>
      </c>
      <c r="H22" s="85">
        <v>31282</v>
      </c>
      <c r="J22" s="62" t="s">
        <v>72</v>
      </c>
      <c r="K22" s="72"/>
      <c r="L22" s="62" t="s">
        <v>72</v>
      </c>
      <c r="M22" s="72"/>
      <c r="N22" s="62" t="s">
        <v>72</v>
      </c>
    </row>
    <row r="23" spans="1:14" ht="21.75" customHeight="1">
      <c r="A23" s="91" t="s">
        <v>12</v>
      </c>
      <c r="B23" s="91"/>
      <c r="C23" s="91"/>
      <c r="E23" s="91"/>
      <c r="F23" s="71"/>
      <c r="G23" s="71"/>
      <c r="H23" s="94">
        <f>SUM(H13:H22)</f>
        <v>604641</v>
      </c>
      <c r="I23" s="71"/>
      <c r="J23" s="94">
        <f>SUM(J13:J22)</f>
        <v>565940</v>
      </c>
      <c r="K23" s="72"/>
      <c r="L23" s="94">
        <f>SUM(L13:L22)</f>
        <v>460382</v>
      </c>
      <c r="M23" s="72"/>
      <c r="N23" s="94">
        <f>SUM(N13:N22)</f>
        <v>460229</v>
      </c>
    </row>
    <row r="24" spans="3:14" ht="21.75" customHeight="1">
      <c r="C24" s="91"/>
      <c r="D24" s="91"/>
      <c r="E24" s="91"/>
      <c r="F24" s="71"/>
      <c r="G24" s="71"/>
      <c r="H24" s="72"/>
      <c r="I24" s="71"/>
      <c r="J24" s="60"/>
      <c r="K24" s="72"/>
      <c r="L24" s="72"/>
      <c r="M24" s="72"/>
      <c r="N24" s="60"/>
    </row>
    <row r="25" spans="1:14" ht="21.75" customHeight="1">
      <c r="A25" s="91" t="s">
        <v>13</v>
      </c>
      <c r="F25" s="71"/>
      <c r="G25" s="71"/>
      <c r="H25" s="71"/>
      <c r="I25" s="71"/>
      <c r="J25" s="81"/>
      <c r="K25" s="72"/>
      <c r="L25" s="72"/>
      <c r="M25" s="72"/>
      <c r="N25" s="72"/>
    </row>
    <row r="26" spans="1:14" ht="21.75" customHeight="1">
      <c r="A26" s="65" t="s">
        <v>42</v>
      </c>
      <c r="F26" s="69"/>
      <c r="G26" s="71"/>
      <c r="H26" s="85">
        <v>905</v>
      </c>
      <c r="I26" s="71"/>
      <c r="J26" s="85">
        <v>905</v>
      </c>
      <c r="K26" s="72"/>
      <c r="L26" s="85">
        <v>905</v>
      </c>
      <c r="M26" s="72"/>
      <c r="N26" s="85">
        <v>905</v>
      </c>
    </row>
    <row r="27" spans="1:14" ht="21.75" customHeight="1">
      <c r="A27" s="57" t="s">
        <v>75</v>
      </c>
      <c r="F27" s="93">
        <v>7</v>
      </c>
      <c r="G27" s="71"/>
      <c r="H27" s="62" t="s">
        <v>72</v>
      </c>
      <c r="I27" s="71"/>
      <c r="J27" s="62" t="s">
        <v>72</v>
      </c>
      <c r="K27" s="72"/>
      <c r="L27" s="82">
        <v>325103</v>
      </c>
      <c r="M27" s="72"/>
      <c r="N27" s="82">
        <v>325103</v>
      </c>
    </row>
    <row r="28" spans="1:14" ht="21.75" customHeight="1">
      <c r="A28" s="57" t="s">
        <v>144</v>
      </c>
      <c r="F28" s="93">
        <v>3</v>
      </c>
      <c r="G28" s="71"/>
      <c r="H28" s="62" t="s">
        <v>72</v>
      </c>
      <c r="I28" s="71"/>
      <c r="J28" s="62" t="s">
        <v>72</v>
      </c>
      <c r="K28" s="72"/>
      <c r="L28" s="82">
        <v>7690</v>
      </c>
      <c r="M28" s="72"/>
      <c r="N28" s="82">
        <v>7375</v>
      </c>
    </row>
    <row r="29" spans="1:14" ht="21.75" customHeight="1">
      <c r="A29" s="57" t="s">
        <v>145</v>
      </c>
      <c r="F29" s="93"/>
      <c r="G29" s="71"/>
      <c r="H29" s="62">
        <v>30655</v>
      </c>
      <c r="I29" s="71"/>
      <c r="J29" s="62">
        <v>37680</v>
      </c>
      <c r="K29" s="72"/>
      <c r="L29" s="82" t="s">
        <v>72</v>
      </c>
      <c r="M29" s="72"/>
      <c r="N29" s="82" t="s">
        <v>72</v>
      </c>
    </row>
    <row r="30" spans="1:14" ht="21.75" customHeight="1">
      <c r="A30" s="54" t="s">
        <v>87</v>
      </c>
      <c r="B30" s="57"/>
      <c r="C30" s="54"/>
      <c r="D30" s="54"/>
      <c r="E30" s="54"/>
      <c r="F30" s="93">
        <v>8</v>
      </c>
      <c r="G30" s="69"/>
      <c r="H30" s="72">
        <v>27498</v>
      </c>
      <c r="J30" s="72">
        <v>30262</v>
      </c>
      <c r="K30" s="72"/>
      <c r="L30" s="72">
        <v>27498</v>
      </c>
      <c r="M30" s="72"/>
      <c r="N30" s="72">
        <v>30262</v>
      </c>
    </row>
    <row r="31" spans="1:14" ht="21.75" customHeight="1">
      <c r="A31" s="65" t="s">
        <v>103</v>
      </c>
      <c r="F31" s="93"/>
      <c r="G31" s="71"/>
      <c r="H31" s="58">
        <v>230877</v>
      </c>
      <c r="I31" s="71"/>
      <c r="J31" s="58">
        <v>230877</v>
      </c>
      <c r="K31" s="72"/>
      <c r="L31" s="82">
        <v>68910</v>
      </c>
      <c r="M31" s="72"/>
      <c r="N31" s="82">
        <v>68910</v>
      </c>
    </row>
    <row r="32" spans="1:14" ht="21.75" customHeight="1">
      <c r="A32" s="65" t="s">
        <v>147</v>
      </c>
      <c r="F32" s="93"/>
      <c r="G32" s="71"/>
      <c r="H32" s="62" t="s">
        <v>72</v>
      </c>
      <c r="I32" s="71"/>
      <c r="J32" s="58">
        <v>31979</v>
      </c>
      <c r="K32" s="72"/>
      <c r="L32" s="82" t="s">
        <v>72</v>
      </c>
      <c r="M32" s="72"/>
      <c r="N32" s="82" t="s">
        <v>72</v>
      </c>
    </row>
    <row r="33" spans="1:14" ht="21.75" customHeight="1">
      <c r="A33" s="63" t="s">
        <v>36</v>
      </c>
      <c r="F33" s="93">
        <v>9</v>
      </c>
      <c r="G33" s="69"/>
      <c r="H33" s="82">
        <v>165316</v>
      </c>
      <c r="J33" s="82">
        <v>151471</v>
      </c>
      <c r="K33" s="72"/>
      <c r="L33" s="72">
        <v>162025</v>
      </c>
      <c r="M33" s="72"/>
      <c r="N33" s="72">
        <v>149363</v>
      </c>
    </row>
    <row r="34" spans="1:14" ht="21.75" customHeight="1">
      <c r="A34" s="63" t="s">
        <v>88</v>
      </c>
      <c r="F34" s="93"/>
      <c r="G34" s="69"/>
      <c r="H34" s="82">
        <v>7</v>
      </c>
      <c r="J34" s="82">
        <v>61</v>
      </c>
      <c r="K34" s="72"/>
      <c r="L34" s="72">
        <v>7</v>
      </c>
      <c r="M34" s="72"/>
      <c r="N34" s="72">
        <v>61</v>
      </c>
    </row>
    <row r="35" spans="1:14" ht="21.75" customHeight="1">
      <c r="A35" s="63" t="s">
        <v>14</v>
      </c>
      <c r="F35" s="93"/>
      <c r="H35" s="85">
        <v>77121</v>
      </c>
      <c r="J35" s="85">
        <v>84395</v>
      </c>
      <c r="K35" s="72"/>
      <c r="L35" s="72">
        <v>76079</v>
      </c>
      <c r="M35" s="72"/>
      <c r="N35" s="72">
        <v>83454</v>
      </c>
    </row>
    <row r="36" spans="1:14" ht="21.75" customHeight="1">
      <c r="A36" s="91" t="s">
        <v>15</v>
      </c>
      <c r="C36" s="91"/>
      <c r="F36" s="71"/>
      <c r="G36" s="71"/>
      <c r="H36" s="95">
        <f>SUM(H26:H35)</f>
        <v>532379</v>
      </c>
      <c r="I36" s="71"/>
      <c r="J36" s="96">
        <f>SUM(J26:J35)</f>
        <v>567630</v>
      </c>
      <c r="K36" s="72"/>
      <c r="L36" s="94">
        <f>SUM(L26:L35)</f>
        <v>668217</v>
      </c>
      <c r="M36" s="72"/>
      <c r="N36" s="75">
        <f>SUM(N26:N35)</f>
        <v>665433</v>
      </c>
    </row>
    <row r="37" spans="3:14" ht="21.75" customHeight="1">
      <c r="C37" s="91"/>
      <c r="D37" s="91"/>
      <c r="E37" s="91"/>
      <c r="F37" s="71"/>
      <c r="G37" s="71"/>
      <c r="H37" s="97"/>
      <c r="I37" s="71"/>
      <c r="J37" s="98"/>
      <c r="K37" s="72"/>
      <c r="L37" s="73"/>
      <c r="M37" s="72"/>
      <c r="N37" s="61"/>
    </row>
    <row r="38" spans="1:14" ht="21.75" customHeight="1" thickBot="1">
      <c r="A38" s="71" t="s">
        <v>16</v>
      </c>
      <c r="D38" s="91"/>
      <c r="F38" s="71"/>
      <c r="G38" s="71"/>
      <c r="H38" s="99">
        <f>+H36+H23</f>
        <v>1137020</v>
      </c>
      <c r="I38" s="71"/>
      <c r="J38" s="64">
        <f>+J36+J23</f>
        <v>1133570</v>
      </c>
      <c r="K38" s="72"/>
      <c r="L38" s="99">
        <f>+L36+L23</f>
        <v>1128599</v>
      </c>
      <c r="M38" s="72"/>
      <c r="N38" s="64">
        <f>+N36+N23</f>
        <v>1125662</v>
      </c>
    </row>
    <row r="39" spans="1:14" s="29" customFormat="1" ht="22.5" customHeight="1" thickTop="1">
      <c r="A39" s="88" t="s">
        <v>0</v>
      </c>
      <c r="B39" s="88"/>
      <c r="C39" s="88"/>
      <c r="D39" s="88"/>
      <c r="E39" s="88"/>
      <c r="F39" s="88"/>
      <c r="G39" s="88"/>
      <c r="H39" s="88"/>
      <c r="I39" s="88"/>
      <c r="J39" s="27"/>
      <c r="K39" s="88"/>
      <c r="L39" s="88"/>
      <c r="N39" s="28"/>
    </row>
    <row r="40" spans="1:14" s="29" customFormat="1" ht="22.5" customHeight="1">
      <c r="A40" s="88" t="s">
        <v>105</v>
      </c>
      <c r="B40" s="88"/>
      <c r="C40" s="88"/>
      <c r="D40" s="88"/>
      <c r="E40" s="88"/>
      <c r="F40" s="88"/>
      <c r="G40" s="88"/>
      <c r="H40" s="88"/>
      <c r="I40" s="88"/>
      <c r="J40" s="27"/>
      <c r="K40" s="88"/>
      <c r="L40" s="88"/>
      <c r="N40" s="28"/>
    </row>
    <row r="41" spans="1:14" s="29" customFormat="1" ht="22.5" customHeight="1">
      <c r="A41" s="88" t="str">
        <f>A3</f>
        <v>ณ วันที่ 30 กันยายน 2555 และ วันที่ 31 ธันวาคม 2554</v>
      </c>
      <c r="B41" s="88"/>
      <c r="C41" s="88"/>
      <c r="D41" s="88"/>
      <c r="E41" s="88"/>
      <c r="F41" s="88"/>
      <c r="G41" s="88"/>
      <c r="H41" s="88"/>
      <c r="I41" s="88"/>
      <c r="J41" s="27"/>
      <c r="K41" s="88"/>
      <c r="L41" s="88"/>
      <c r="N41" s="28"/>
    </row>
    <row r="42" spans="3:5" ht="22.5" customHeight="1">
      <c r="C42" s="90"/>
      <c r="D42" s="90"/>
      <c r="E42" s="90"/>
    </row>
    <row r="43" spans="1:12" ht="22.5" customHeight="1">
      <c r="A43" s="90" t="s">
        <v>17</v>
      </c>
      <c r="B43" s="90"/>
      <c r="C43" s="90"/>
      <c r="D43" s="90"/>
      <c r="E43" s="90"/>
      <c r="F43" s="90"/>
      <c r="G43" s="90"/>
      <c r="H43" s="90"/>
      <c r="I43" s="90"/>
      <c r="J43" s="56"/>
      <c r="K43" s="90"/>
      <c r="L43" s="90"/>
    </row>
    <row r="44" spans="3:5" ht="20.25" customHeight="1">
      <c r="C44" s="91"/>
      <c r="D44" s="91"/>
      <c r="E44" s="91"/>
    </row>
    <row r="45" spans="6:14" ht="20.25" customHeight="1">
      <c r="F45" s="69"/>
      <c r="G45" s="69"/>
      <c r="H45" s="160" t="s">
        <v>37</v>
      </c>
      <c r="I45" s="160"/>
      <c r="J45" s="160"/>
      <c r="K45" s="160"/>
      <c r="L45" s="160"/>
      <c r="M45" s="160"/>
      <c r="N45" s="160"/>
    </row>
    <row r="46" spans="6:14" ht="20.25" customHeight="1">
      <c r="F46" s="69"/>
      <c r="G46" s="69"/>
      <c r="H46" s="159" t="s">
        <v>1</v>
      </c>
      <c r="I46" s="159"/>
      <c r="J46" s="159"/>
      <c r="K46" s="70"/>
      <c r="L46" s="159" t="s">
        <v>2</v>
      </c>
      <c r="M46" s="159"/>
      <c r="N46" s="159"/>
    </row>
    <row r="47" spans="6:14" ht="20.25" customHeight="1">
      <c r="F47" s="69"/>
      <c r="G47" s="69"/>
      <c r="H47" s="34" t="s">
        <v>158</v>
      </c>
      <c r="I47" s="69"/>
      <c r="J47" s="34" t="s">
        <v>130</v>
      </c>
      <c r="K47" s="70"/>
      <c r="L47" s="34" t="s">
        <v>158</v>
      </c>
      <c r="M47" s="69"/>
      <c r="N47" s="34" t="s">
        <v>130</v>
      </c>
    </row>
    <row r="48" spans="6:14" ht="20.25" customHeight="1">
      <c r="F48" s="69"/>
      <c r="G48" s="69"/>
      <c r="H48" s="35" t="s">
        <v>127</v>
      </c>
      <c r="I48" s="69"/>
      <c r="J48" s="37"/>
      <c r="K48" s="70"/>
      <c r="L48" s="35" t="s">
        <v>127</v>
      </c>
      <c r="M48" s="69"/>
      <c r="N48" s="37"/>
    </row>
    <row r="49" spans="3:14" ht="20.25" customHeight="1">
      <c r="C49" s="91"/>
      <c r="D49" s="91"/>
      <c r="E49" s="91"/>
      <c r="F49" s="3" t="s">
        <v>3</v>
      </c>
      <c r="G49" s="69"/>
      <c r="H49" s="36" t="s">
        <v>128</v>
      </c>
      <c r="I49" s="69"/>
      <c r="J49" s="36" t="s">
        <v>129</v>
      </c>
      <c r="K49" s="70"/>
      <c r="L49" s="36" t="s">
        <v>128</v>
      </c>
      <c r="M49" s="69"/>
      <c r="N49" s="36" t="s">
        <v>129</v>
      </c>
    </row>
    <row r="50" spans="1:14" ht="20.25" customHeight="1">
      <c r="A50" s="91" t="s">
        <v>18</v>
      </c>
      <c r="D50" s="91"/>
      <c r="F50" s="71"/>
      <c r="G50" s="71"/>
      <c r="H50" s="71"/>
      <c r="I50" s="71"/>
      <c r="J50" s="81"/>
      <c r="N50" s="55"/>
    </row>
    <row r="51" spans="1:14" ht="20.25" customHeight="1">
      <c r="A51" s="63" t="s">
        <v>19</v>
      </c>
      <c r="E51" s="65"/>
      <c r="F51" s="69"/>
      <c r="H51" s="85"/>
      <c r="J51" s="58"/>
      <c r="K51" s="72"/>
      <c r="L51" s="72"/>
      <c r="M51" s="72"/>
      <c r="N51" s="60"/>
    </row>
    <row r="52" spans="1:14" ht="20.25" customHeight="1">
      <c r="A52" s="63" t="s">
        <v>69</v>
      </c>
      <c r="E52" s="92"/>
      <c r="F52" s="93">
        <v>3</v>
      </c>
      <c r="H52" s="85">
        <v>417</v>
      </c>
      <c r="J52" s="85">
        <v>386</v>
      </c>
      <c r="K52" s="72"/>
      <c r="L52" s="85">
        <v>417</v>
      </c>
      <c r="M52" s="72"/>
      <c r="N52" s="85">
        <v>386</v>
      </c>
    </row>
    <row r="53" spans="1:14" ht="20.25" customHeight="1">
      <c r="A53" s="63" t="s">
        <v>93</v>
      </c>
      <c r="B53" s="63"/>
      <c r="E53" s="65"/>
      <c r="G53" s="69"/>
      <c r="H53" s="72">
        <v>18622</v>
      </c>
      <c r="J53" s="72">
        <v>16818</v>
      </c>
      <c r="K53" s="72"/>
      <c r="L53" s="72">
        <v>18314</v>
      </c>
      <c r="M53" s="72"/>
      <c r="N53" s="72">
        <v>16510</v>
      </c>
    </row>
    <row r="54" spans="1:14" ht="20.25" customHeight="1">
      <c r="A54" s="63" t="s">
        <v>154</v>
      </c>
      <c r="B54" s="63"/>
      <c r="E54" s="65"/>
      <c r="G54" s="69"/>
      <c r="H54" s="72">
        <v>419</v>
      </c>
      <c r="J54" s="100" t="s">
        <v>72</v>
      </c>
      <c r="K54" s="72"/>
      <c r="L54" s="72">
        <v>419</v>
      </c>
      <c r="M54" s="72"/>
      <c r="N54" s="100" t="s">
        <v>72</v>
      </c>
    </row>
    <row r="55" spans="1:14" ht="20.25" customHeight="1">
      <c r="A55" s="63" t="s">
        <v>60</v>
      </c>
      <c r="E55" s="92"/>
      <c r="F55" s="93">
        <v>10</v>
      </c>
      <c r="G55" s="69"/>
      <c r="H55" s="72">
        <v>14632</v>
      </c>
      <c r="J55" s="72">
        <v>20289</v>
      </c>
      <c r="K55" s="72"/>
      <c r="L55" s="100" t="s">
        <v>72</v>
      </c>
      <c r="M55" s="72"/>
      <c r="N55" s="100" t="s">
        <v>72</v>
      </c>
    </row>
    <row r="56" spans="1:14" ht="20.25" customHeight="1">
      <c r="A56" s="63" t="s">
        <v>20</v>
      </c>
      <c r="F56" s="69"/>
      <c r="G56" s="69"/>
      <c r="H56" s="72">
        <v>14451</v>
      </c>
      <c r="J56" s="72">
        <v>7928</v>
      </c>
      <c r="K56" s="72"/>
      <c r="L56" s="72">
        <v>3652</v>
      </c>
      <c r="M56" s="72"/>
      <c r="N56" s="72">
        <v>7493</v>
      </c>
    </row>
    <row r="57" spans="1:14" ht="20.25" customHeight="1">
      <c r="A57" s="63" t="s">
        <v>89</v>
      </c>
      <c r="C57" s="65"/>
      <c r="F57" s="101"/>
      <c r="G57" s="69"/>
      <c r="H57" s="60">
        <v>11832</v>
      </c>
      <c r="I57" s="57"/>
      <c r="J57" s="60">
        <v>13792</v>
      </c>
      <c r="K57" s="72"/>
      <c r="L57" s="60">
        <v>11229</v>
      </c>
      <c r="M57" s="72"/>
      <c r="N57" s="60">
        <v>12403</v>
      </c>
    </row>
    <row r="58" spans="1:14" ht="20.25" customHeight="1">
      <c r="A58" s="91" t="s">
        <v>21</v>
      </c>
      <c r="D58" s="65"/>
      <c r="E58" s="91"/>
      <c r="F58" s="69"/>
      <c r="G58" s="69"/>
      <c r="H58" s="94">
        <f>SUM(H51:H57)</f>
        <v>60373</v>
      </c>
      <c r="J58" s="94">
        <f>SUM(J51:J57)</f>
        <v>59213</v>
      </c>
      <c r="K58" s="72"/>
      <c r="L58" s="94">
        <f>SUM(L51:L57)</f>
        <v>34031</v>
      </c>
      <c r="M58" s="72"/>
      <c r="N58" s="94">
        <f>SUM(N51:N57)</f>
        <v>36792</v>
      </c>
    </row>
    <row r="59" spans="3:14" ht="15" customHeight="1">
      <c r="C59" s="91"/>
      <c r="D59" s="91"/>
      <c r="E59" s="91"/>
      <c r="F59" s="71"/>
      <c r="G59" s="71"/>
      <c r="H59" s="72"/>
      <c r="I59" s="71"/>
      <c r="J59" s="60"/>
      <c r="K59" s="72"/>
      <c r="L59" s="72"/>
      <c r="M59" s="72"/>
      <c r="N59" s="60"/>
    </row>
    <row r="60" spans="1:14" ht="20.25" customHeight="1">
      <c r="A60" s="91" t="s">
        <v>22</v>
      </c>
      <c r="D60" s="91"/>
      <c r="E60" s="91"/>
      <c r="F60" s="69"/>
      <c r="G60" s="69"/>
      <c r="H60" s="69"/>
      <c r="J60" s="55"/>
      <c r="K60" s="72"/>
      <c r="L60" s="72"/>
      <c r="M60" s="72"/>
      <c r="N60" s="60"/>
    </row>
    <row r="61" spans="1:14" ht="20.25" customHeight="1">
      <c r="A61" s="22" t="s">
        <v>73</v>
      </c>
      <c r="D61" s="91"/>
      <c r="E61" s="91"/>
      <c r="F61" s="69"/>
      <c r="G61" s="69"/>
      <c r="H61" s="82"/>
      <c r="J61" s="82"/>
      <c r="N61" s="65"/>
    </row>
    <row r="62" spans="1:14" ht="20.25" customHeight="1">
      <c r="A62" s="22" t="s">
        <v>74</v>
      </c>
      <c r="D62" s="91"/>
      <c r="E62" s="91"/>
      <c r="F62" s="93">
        <v>10</v>
      </c>
      <c r="G62" s="69"/>
      <c r="H62" s="82" t="s">
        <v>72</v>
      </c>
      <c r="J62" s="82" t="s">
        <v>72</v>
      </c>
      <c r="K62" s="72"/>
      <c r="L62" s="82" t="s">
        <v>72</v>
      </c>
      <c r="M62" s="72"/>
      <c r="N62" s="62" t="s">
        <v>72</v>
      </c>
    </row>
    <row r="63" spans="1:14" ht="20.25" customHeight="1">
      <c r="A63" s="63" t="s">
        <v>116</v>
      </c>
      <c r="F63" s="93">
        <v>11</v>
      </c>
      <c r="G63" s="69"/>
      <c r="H63" s="82">
        <v>3862</v>
      </c>
      <c r="J63" s="82">
        <v>3481</v>
      </c>
      <c r="K63" s="72"/>
      <c r="L63" s="82">
        <v>3862</v>
      </c>
      <c r="M63" s="72"/>
      <c r="N63" s="82">
        <v>3481</v>
      </c>
    </row>
    <row r="64" spans="1:14" ht="20.25" customHeight="1">
      <c r="A64" s="63" t="s">
        <v>83</v>
      </c>
      <c r="B64" s="63"/>
      <c r="C64" s="65"/>
      <c r="F64" s="69"/>
      <c r="G64" s="69"/>
      <c r="H64" s="82"/>
      <c r="J64" s="82"/>
      <c r="K64" s="72"/>
      <c r="L64" s="72"/>
      <c r="M64" s="72"/>
      <c r="N64" s="72"/>
    </row>
    <row r="65" spans="1:14" ht="20.25" customHeight="1">
      <c r="A65" s="63" t="s">
        <v>70</v>
      </c>
      <c r="C65" s="65"/>
      <c r="F65" s="69"/>
      <c r="G65" s="69"/>
      <c r="H65" s="62">
        <v>34000</v>
      </c>
      <c r="J65" s="82">
        <v>34000</v>
      </c>
      <c r="K65" s="72"/>
      <c r="L65" s="62">
        <v>34000</v>
      </c>
      <c r="M65" s="72"/>
      <c r="N65" s="62">
        <v>34000</v>
      </c>
    </row>
    <row r="66" spans="1:14" ht="20.25" customHeight="1">
      <c r="A66" s="63" t="s">
        <v>71</v>
      </c>
      <c r="C66" s="65"/>
      <c r="F66" s="69"/>
      <c r="G66" s="69"/>
      <c r="H66" s="72">
        <v>2382</v>
      </c>
      <c r="J66" s="82">
        <v>6382</v>
      </c>
      <c r="K66" s="72"/>
      <c r="L66" s="72">
        <v>2382</v>
      </c>
      <c r="M66" s="72"/>
      <c r="N66" s="72">
        <v>6382</v>
      </c>
    </row>
    <row r="67" spans="1:14" ht="20.25" customHeight="1">
      <c r="A67" s="91" t="s">
        <v>23</v>
      </c>
      <c r="D67" s="65"/>
      <c r="E67" s="91"/>
      <c r="F67" s="69"/>
      <c r="G67" s="69"/>
      <c r="H67" s="102">
        <f>SUM(H62:H66)</f>
        <v>40244</v>
      </c>
      <c r="J67" s="102">
        <f>SUM(J62:J66)</f>
        <v>43863</v>
      </c>
      <c r="K67" s="72"/>
      <c r="L67" s="102">
        <f>SUM(L62:L66)</f>
        <v>40244</v>
      </c>
      <c r="M67" s="72"/>
      <c r="N67" s="102">
        <f>SUM(N62:N66)</f>
        <v>43863</v>
      </c>
    </row>
    <row r="68" spans="3:14" ht="20.25" customHeight="1">
      <c r="C68" s="91"/>
      <c r="D68" s="91"/>
      <c r="E68" s="91"/>
      <c r="F68" s="71"/>
      <c r="G68" s="71"/>
      <c r="H68" s="103"/>
      <c r="I68" s="71"/>
      <c r="J68" s="59"/>
      <c r="K68" s="72"/>
      <c r="L68" s="72"/>
      <c r="M68" s="72"/>
      <c r="N68" s="60"/>
    </row>
    <row r="69" spans="1:14" ht="20.25" customHeight="1">
      <c r="A69" s="91" t="s">
        <v>24</v>
      </c>
      <c r="D69" s="65"/>
      <c r="E69" s="91"/>
      <c r="F69" s="69"/>
      <c r="G69" s="69"/>
      <c r="H69" s="80">
        <f>+H67+H58</f>
        <v>100617</v>
      </c>
      <c r="I69" s="72"/>
      <c r="J69" s="80">
        <f>+J67+J58</f>
        <v>103076</v>
      </c>
      <c r="K69" s="72"/>
      <c r="L69" s="104">
        <f>SUM(L58+L67)</f>
        <v>74275</v>
      </c>
      <c r="M69" s="72"/>
      <c r="N69" s="80">
        <f>+N67+N58</f>
        <v>80655</v>
      </c>
    </row>
    <row r="70" spans="1:14" s="29" customFormat="1" ht="22.5" customHeight="1">
      <c r="A70" s="88" t="s">
        <v>0</v>
      </c>
      <c r="B70" s="88"/>
      <c r="C70" s="88"/>
      <c r="D70" s="88"/>
      <c r="E70" s="88"/>
      <c r="F70" s="88"/>
      <c r="G70" s="88"/>
      <c r="H70" s="88"/>
      <c r="I70" s="88"/>
      <c r="J70" s="27"/>
      <c r="K70" s="88"/>
      <c r="L70" s="88"/>
      <c r="N70" s="28"/>
    </row>
    <row r="71" spans="1:14" s="29" customFormat="1" ht="22.5" customHeight="1">
      <c r="A71" s="88" t="s">
        <v>105</v>
      </c>
      <c r="B71" s="88"/>
      <c r="C71" s="88"/>
      <c r="D71" s="88"/>
      <c r="E71" s="88"/>
      <c r="F71" s="88"/>
      <c r="G71" s="88"/>
      <c r="H71" s="88"/>
      <c r="I71" s="88"/>
      <c r="J71" s="27"/>
      <c r="K71" s="88"/>
      <c r="L71" s="88"/>
      <c r="N71" s="28"/>
    </row>
    <row r="72" spans="1:14" s="29" customFormat="1" ht="22.5" customHeight="1">
      <c r="A72" s="88" t="str">
        <f>A3</f>
        <v>ณ วันที่ 30 กันยายน 2555 และ วันที่ 31 ธันวาคม 2554</v>
      </c>
      <c r="B72" s="88"/>
      <c r="C72" s="88"/>
      <c r="D72" s="88"/>
      <c r="E72" s="88"/>
      <c r="F72" s="88"/>
      <c r="G72" s="88"/>
      <c r="H72" s="88"/>
      <c r="I72" s="88"/>
      <c r="J72" s="27"/>
      <c r="K72" s="88"/>
      <c r="L72" s="88"/>
      <c r="N72" s="28"/>
    </row>
    <row r="73" spans="3:5" ht="22.5" customHeight="1">
      <c r="C73" s="90"/>
      <c r="D73" s="90"/>
      <c r="E73" s="90"/>
    </row>
    <row r="74" spans="1:12" ht="22.5" customHeight="1">
      <c r="A74" s="90" t="s">
        <v>17</v>
      </c>
      <c r="B74" s="90"/>
      <c r="C74" s="90"/>
      <c r="D74" s="90"/>
      <c r="E74" s="90"/>
      <c r="F74" s="90"/>
      <c r="G74" s="90"/>
      <c r="H74" s="90"/>
      <c r="I74" s="90"/>
      <c r="J74" s="56"/>
      <c r="K74" s="90"/>
      <c r="L74" s="90"/>
    </row>
    <row r="75" spans="1:12" ht="20.25" customHeight="1">
      <c r="A75" s="90"/>
      <c r="B75" s="90"/>
      <c r="C75" s="90"/>
      <c r="D75" s="90"/>
      <c r="E75" s="90"/>
      <c r="F75" s="90"/>
      <c r="G75" s="90"/>
      <c r="H75" s="90"/>
      <c r="I75" s="90"/>
      <c r="J75" s="56"/>
      <c r="K75" s="90"/>
      <c r="L75" s="90"/>
    </row>
    <row r="76" spans="6:14" ht="20.25" customHeight="1">
      <c r="F76" s="69"/>
      <c r="G76" s="69"/>
      <c r="H76" s="160" t="s">
        <v>37</v>
      </c>
      <c r="I76" s="160"/>
      <c r="J76" s="160"/>
      <c r="K76" s="160"/>
      <c r="L76" s="160"/>
      <c r="M76" s="160"/>
      <c r="N76" s="160"/>
    </row>
    <row r="77" spans="6:14" ht="20.25" customHeight="1">
      <c r="F77" s="69"/>
      <c r="G77" s="69"/>
      <c r="H77" s="159" t="s">
        <v>1</v>
      </c>
      <c r="I77" s="159"/>
      <c r="J77" s="159"/>
      <c r="K77" s="70"/>
      <c r="L77" s="159" t="s">
        <v>2</v>
      </c>
      <c r="M77" s="159"/>
      <c r="N77" s="159"/>
    </row>
    <row r="78" spans="6:14" ht="20.25" customHeight="1">
      <c r="F78" s="69"/>
      <c r="G78" s="69"/>
      <c r="H78" s="34" t="s">
        <v>158</v>
      </c>
      <c r="I78" s="69"/>
      <c r="J78" s="34" t="s">
        <v>130</v>
      </c>
      <c r="K78" s="70"/>
      <c r="L78" s="34" t="s">
        <v>158</v>
      </c>
      <c r="M78" s="69"/>
      <c r="N78" s="34" t="s">
        <v>130</v>
      </c>
    </row>
    <row r="79" spans="3:14" ht="20.25" customHeight="1">
      <c r="C79" s="91"/>
      <c r="D79" s="91"/>
      <c r="E79" s="91"/>
      <c r="F79" s="69"/>
      <c r="G79" s="69"/>
      <c r="H79" s="35" t="s">
        <v>127</v>
      </c>
      <c r="I79" s="69"/>
      <c r="J79" s="37"/>
      <c r="K79" s="70"/>
      <c r="L79" s="35" t="s">
        <v>127</v>
      </c>
      <c r="M79" s="69"/>
      <c r="N79" s="37"/>
    </row>
    <row r="80" spans="3:14" ht="20.25" customHeight="1">
      <c r="C80" s="91"/>
      <c r="D80" s="91"/>
      <c r="E80" s="91"/>
      <c r="F80" s="3" t="s">
        <v>3</v>
      </c>
      <c r="G80" s="69"/>
      <c r="H80" s="36" t="s">
        <v>128</v>
      </c>
      <c r="I80" s="69"/>
      <c r="J80" s="36" t="s">
        <v>129</v>
      </c>
      <c r="K80" s="70"/>
      <c r="L80" s="36" t="s">
        <v>128</v>
      </c>
      <c r="M80" s="69"/>
      <c r="N80" s="36" t="s">
        <v>129</v>
      </c>
    </row>
    <row r="81" spans="1:14" ht="20.25" customHeight="1">
      <c r="A81" s="91" t="s">
        <v>25</v>
      </c>
      <c r="D81" s="91"/>
      <c r="E81" s="91"/>
      <c r="F81" s="69"/>
      <c r="G81" s="69"/>
      <c r="H81" s="69"/>
      <c r="J81" s="55"/>
      <c r="K81" s="72"/>
      <c r="L81" s="72"/>
      <c r="M81" s="72"/>
      <c r="N81" s="60"/>
    </row>
    <row r="82" spans="1:14" ht="20.25" customHeight="1">
      <c r="A82" s="63" t="s">
        <v>100</v>
      </c>
      <c r="F82" s="69"/>
      <c r="G82" s="69"/>
      <c r="H82" s="69"/>
      <c r="J82" s="55"/>
      <c r="K82" s="72"/>
      <c r="L82" s="72"/>
      <c r="M82" s="72"/>
      <c r="N82" s="60"/>
    </row>
    <row r="83" spans="1:14" ht="20.25" customHeight="1" thickBot="1">
      <c r="A83" s="63" t="s">
        <v>81</v>
      </c>
      <c r="C83" s="65"/>
      <c r="F83" s="69"/>
      <c r="G83" s="69"/>
      <c r="H83" s="105">
        <v>900000</v>
      </c>
      <c r="J83" s="105">
        <v>900000</v>
      </c>
      <c r="K83" s="72"/>
      <c r="L83" s="105">
        <v>900000</v>
      </c>
      <c r="M83" s="72"/>
      <c r="N83" s="105">
        <v>900000</v>
      </c>
    </row>
    <row r="84" spans="1:14" ht="20.25" customHeight="1" thickTop="1">
      <c r="A84" s="63" t="s">
        <v>82</v>
      </c>
      <c r="C84" s="65"/>
      <c r="G84" s="69"/>
      <c r="H84" s="57"/>
      <c r="N84" s="65"/>
    </row>
    <row r="85" spans="1:14" ht="20.25" customHeight="1">
      <c r="A85" s="92" t="s">
        <v>92</v>
      </c>
      <c r="C85" s="65"/>
      <c r="F85" s="69"/>
      <c r="G85" s="69"/>
      <c r="H85" s="60">
        <v>900000</v>
      </c>
      <c r="I85" s="57"/>
      <c r="J85" s="60">
        <v>900000</v>
      </c>
      <c r="K85" s="60"/>
      <c r="L85" s="60">
        <v>900000</v>
      </c>
      <c r="M85" s="72"/>
      <c r="N85" s="60">
        <v>900000</v>
      </c>
    </row>
    <row r="86" spans="1:14" ht="20.25" customHeight="1">
      <c r="A86" s="63" t="s">
        <v>84</v>
      </c>
      <c r="F86" s="69"/>
      <c r="G86" s="69"/>
      <c r="H86" s="62">
        <v>195672</v>
      </c>
      <c r="I86" s="57"/>
      <c r="J86" s="62">
        <v>195672</v>
      </c>
      <c r="K86" s="60"/>
      <c r="L86" s="60">
        <v>195672</v>
      </c>
      <c r="M86" s="72"/>
      <c r="N86" s="72">
        <v>195672</v>
      </c>
    </row>
    <row r="87" spans="1:14" ht="20.25" customHeight="1">
      <c r="A87" s="63" t="s">
        <v>41</v>
      </c>
      <c r="F87" s="69"/>
      <c r="G87" s="69"/>
      <c r="H87" s="62"/>
      <c r="I87" s="57"/>
      <c r="J87" s="62"/>
      <c r="K87" s="62"/>
      <c r="L87" s="62"/>
      <c r="M87" s="62"/>
      <c r="N87" s="62"/>
    </row>
    <row r="88" spans="1:14" ht="20.25" customHeight="1">
      <c r="A88" s="106" t="s">
        <v>78</v>
      </c>
      <c r="C88" s="65"/>
      <c r="D88" s="106"/>
      <c r="F88" s="93"/>
      <c r="G88" s="69"/>
      <c r="H88" s="62">
        <v>7085</v>
      </c>
      <c r="I88" s="57"/>
      <c r="J88" s="62">
        <v>6600</v>
      </c>
      <c r="K88" s="62"/>
      <c r="L88" s="62">
        <f>ส่วนของผู้ถือหุ้นงบเฉพาะ!H16</f>
        <v>7085</v>
      </c>
      <c r="M88" s="62"/>
      <c r="N88" s="62">
        <v>6600</v>
      </c>
    </row>
    <row r="89" spans="1:14" ht="20.25" customHeight="1">
      <c r="A89" s="106" t="s">
        <v>146</v>
      </c>
      <c r="C89" s="65"/>
      <c r="D89" s="106"/>
      <c r="G89" s="69"/>
      <c r="H89" s="62">
        <f>ส่วนของผู้ถือหุ้นงบรวม!J17</f>
        <v>3427</v>
      </c>
      <c r="I89" s="57"/>
      <c r="J89" s="62">
        <v>-4857</v>
      </c>
      <c r="K89" s="62"/>
      <c r="L89" s="62">
        <f>ส่วนของผู้ถือหุ้นงบเฉพาะ!J16</f>
        <v>21348</v>
      </c>
      <c r="M89" s="62"/>
      <c r="N89" s="62">
        <v>9656</v>
      </c>
    </row>
    <row r="90" spans="1:14" ht="20.25" customHeight="1">
      <c r="A90" s="63" t="s">
        <v>125</v>
      </c>
      <c r="F90" s="93">
        <v>8</v>
      </c>
      <c r="G90" s="69"/>
      <c r="H90" s="62">
        <f>ส่วนของผู้ถือหุ้นงบรวม!L17</f>
        <v>-69781</v>
      </c>
      <c r="I90" s="57"/>
      <c r="J90" s="62">
        <v>-66921</v>
      </c>
      <c r="K90" s="62"/>
      <c r="L90" s="62">
        <f>ส่วนของผู้ถือหุ้นงบเฉพาะ!L16</f>
        <v>-69781</v>
      </c>
      <c r="M90" s="62"/>
      <c r="N90" s="62">
        <v>-66921</v>
      </c>
    </row>
    <row r="91" spans="1:14" ht="20.25" customHeight="1">
      <c r="A91" s="63" t="s">
        <v>101</v>
      </c>
      <c r="D91" s="65"/>
      <c r="E91" s="91"/>
      <c r="F91" s="69"/>
      <c r="G91" s="69"/>
      <c r="H91" s="107">
        <f>SUM(H85:H90)</f>
        <v>1036403</v>
      </c>
      <c r="J91" s="107">
        <f>SUM(J85:J90)</f>
        <v>1030494</v>
      </c>
      <c r="K91" s="72"/>
      <c r="L91" s="107">
        <f>SUM(L85:L90)</f>
        <v>1054324</v>
      </c>
      <c r="M91" s="72"/>
      <c r="N91" s="107">
        <f>SUM(N85:N90)</f>
        <v>1045007</v>
      </c>
    </row>
    <row r="92" spans="6:14" ht="7.5" customHeight="1">
      <c r="F92" s="69"/>
      <c r="G92" s="69"/>
      <c r="H92" s="69"/>
      <c r="J92" s="61"/>
      <c r="K92" s="72"/>
      <c r="L92" s="72"/>
      <c r="M92" s="72"/>
      <c r="N92" s="72"/>
    </row>
    <row r="93" spans="1:14" ht="21" customHeight="1">
      <c r="A93" s="63" t="s">
        <v>124</v>
      </c>
      <c r="D93" s="91"/>
      <c r="E93" s="91"/>
      <c r="F93" s="69"/>
      <c r="G93" s="69"/>
      <c r="H93" s="108" t="s">
        <v>72</v>
      </c>
      <c r="I93" s="72"/>
      <c r="J93" s="108" t="s">
        <v>72</v>
      </c>
      <c r="K93" s="72"/>
      <c r="L93" s="108" t="s">
        <v>72</v>
      </c>
      <c r="M93" s="72"/>
      <c r="N93" s="108" t="s">
        <v>72</v>
      </c>
    </row>
    <row r="94" spans="6:14" ht="7.5" customHeight="1">
      <c r="F94" s="69"/>
      <c r="G94" s="69"/>
      <c r="H94" s="69"/>
      <c r="J94" s="69"/>
      <c r="K94" s="72"/>
      <c r="L94" s="69"/>
      <c r="M94" s="72"/>
      <c r="N94" s="69"/>
    </row>
    <row r="95" spans="1:14" ht="21" customHeight="1">
      <c r="A95" s="91" t="s">
        <v>61</v>
      </c>
      <c r="D95" s="65"/>
      <c r="E95" s="91"/>
      <c r="F95" s="69"/>
      <c r="G95" s="69"/>
      <c r="H95" s="104">
        <f>SUM(H91:H93)</f>
        <v>1036403</v>
      </c>
      <c r="J95" s="104">
        <f>SUM(J91:J93)</f>
        <v>1030494</v>
      </c>
      <c r="K95" s="72"/>
      <c r="L95" s="104">
        <f>SUM(L91:L93)</f>
        <v>1054324</v>
      </c>
      <c r="M95" s="72"/>
      <c r="N95" s="104">
        <f>SUM(N91:N93)</f>
        <v>1045007</v>
      </c>
    </row>
    <row r="96" spans="6:14" ht="21" customHeight="1">
      <c r="F96" s="69"/>
      <c r="G96" s="69"/>
      <c r="H96" s="84"/>
      <c r="J96" s="79"/>
      <c r="K96" s="72"/>
      <c r="L96" s="84"/>
      <c r="M96" s="72"/>
      <c r="N96" s="84"/>
    </row>
    <row r="97" spans="1:14" ht="21" customHeight="1" thickBot="1">
      <c r="A97" s="91" t="s">
        <v>26</v>
      </c>
      <c r="D97" s="91"/>
      <c r="E97" s="65"/>
      <c r="F97" s="69"/>
      <c r="G97" s="69"/>
      <c r="H97" s="99">
        <f>+H95+H69</f>
        <v>1137020</v>
      </c>
      <c r="J97" s="64">
        <f>+J95+J69</f>
        <v>1133570</v>
      </c>
      <c r="K97" s="72"/>
      <c r="L97" s="99">
        <f>+L95+L69</f>
        <v>1128599</v>
      </c>
      <c r="M97" s="72"/>
      <c r="N97" s="99">
        <f>+N95+N69</f>
        <v>1125662</v>
      </c>
    </row>
    <row r="98" spans="1:14" ht="21" customHeight="1" thickTop="1">
      <c r="A98" s="91"/>
      <c r="D98" s="91"/>
      <c r="E98" s="65"/>
      <c r="F98" s="69"/>
      <c r="G98" s="69"/>
      <c r="H98" s="72"/>
      <c r="J98" s="60"/>
      <c r="K98" s="72"/>
      <c r="L98" s="72"/>
      <c r="M98" s="72"/>
      <c r="N98" s="60"/>
    </row>
    <row r="99" spans="1:14" ht="21" customHeight="1">
      <c r="A99" s="91"/>
      <c r="D99" s="91"/>
      <c r="E99" s="65"/>
      <c r="F99" s="69"/>
      <c r="G99" s="69"/>
      <c r="H99" s="60">
        <f>H38-H97</f>
        <v>0</v>
      </c>
      <c r="J99" s="60">
        <f>J38-J97</f>
        <v>0</v>
      </c>
      <c r="K99" s="72"/>
      <c r="L99" s="60">
        <f>L38-L97</f>
        <v>0</v>
      </c>
      <c r="M99" s="72"/>
      <c r="N99" s="60">
        <f>N38-N97</f>
        <v>0</v>
      </c>
    </row>
    <row r="100" spans="1:14" ht="21" customHeight="1">
      <c r="A100" s="91"/>
      <c r="D100" s="91"/>
      <c r="E100" s="65"/>
      <c r="F100" s="69"/>
      <c r="G100" s="69"/>
      <c r="H100" s="82"/>
      <c r="J100" s="62"/>
      <c r="K100" s="72"/>
      <c r="L100" s="72"/>
      <c r="M100" s="72"/>
      <c r="N100" s="62"/>
    </row>
    <row r="101" spans="1:14" ht="21" customHeight="1">
      <c r="A101" s="91"/>
      <c r="D101" s="91"/>
      <c r="E101" s="65"/>
      <c r="F101" s="69"/>
      <c r="G101" s="69"/>
      <c r="H101" s="72"/>
      <c r="J101" s="60"/>
      <c r="K101" s="72"/>
      <c r="L101" s="72"/>
      <c r="M101" s="72"/>
      <c r="N101" s="60"/>
    </row>
    <row r="102" spans="1:14" ht="21" customHeight="1">
      <c r="A102" s="91"/>
      <c r="D102" s="91"/>
      <c r="E102" s="65"/>
      <c r="F102" s="69"/>
      <c r="G102" s="69"/>
      <c r="H102" s="72"/>
      <c r="J102" s="60"/>
      <c r="K102" s="72"/>
      <c r="L102" s="72"/>
      <c r="M102" s="72"/>
      <c r="N102" s="60"/>
    </row>
    <row r="103" spans="1:14" ht="21" customHeight="1">
      <c r="A103" s="91"/>
      <c r="D103" s="91"/>
      <c r="E103" s="65"/>
      <c r="F103" s="69"/>
      <c r="G103" s="69"/>
      <c r="H103" s="72"/>
      <c r="J103" s="60"/>
      <c r="K103" s="72"/>
      <c r="L103" s="72"/>
      <c r="M103" s="72"/>
      <c r="N103" s="60"/>
    </row>
    <row r="104" spans="1:14" ht="21" customHeight="1">
      <c r="A104" s="91"/>
      <c r="D104" s="91"/>
      <c r="E104" s="65"/>
      <c r="F104" s="69"/>
      <c r="G104" s="69"/>
      <c r="H104" s="72"/>
      <c r="J104" s="60"/>
      <c r="K104" s="72"/>
      <c r="L104" s="72"/>
      <c r="M104" s="72"/>
      <c r="N104" s="60"/>
    </row>
    <row r="105" spans="1:14" ht="21" customHeight="1">
      <c r="A105" s="91"/>
      <c r="D105" s="91"/>
      <c r="E105" s="65"/>
      <c r="F105" s="69"/>
      <c r="G105" s="69"/>
      <c r="H105" s="72"/>
      <c r="J105" s="60"/>
      <c r="K105" s="72"/>
      <c r="L105" s="72"/>
      <c r="M105" s="72"/>
      <c r="N105" s="60"/>
    </row>
    <row r="106" spans="1:14" ht="21" customHeight="1">
      <c r="A106" s="91"/>
      <c r="D106" s="91"/>
      <c r="E106" s="65"/>
      <c r="F106" s="69"/>
      <c r="G106" s="69"/>
      <c r="H106" s="72"/>
      <c r="J106" s="60"/>
      <c r="K106" s="72"/>
      <c r="L106" s="72"/>
      <c r="M106" s="72"/>
      <c r="N106" s="60"/>
    </row>
    <row r="107" spans="4:14" ht="22.5" customHeight="1">
      <c r="D107" s="91"/>
      <c r="E107" s="65"/>
      <c r="F107" s="69"/>
      <c r="G107" s="69"/>
      <c r="H107" s="72"/>
      <c r="J107" s="60"/>
      <c r="K107" s="72"/>
      <c r="L107" s="72"/>
      <c r="M107" s="72"/>
      <c r="N107" s="60"/>
    </row>
    <row r="108" spans="4:14" ht="22.5" customHeight="1">
      <c r="D108" s="91"/>
      <c r="E108" s="65"/>
      <c r="F108" s="69"/>
      <c r="G108" s="69"/>
      <c r="H108" s="72"/>
      <c r="J108" s="60"/>
      <c r="K108" s="72"/>
      <c r="L108" s="72"/>
      <c r="M108" s="72"/>
      <c r="N108" s="60"/>
    </row>
    <row r="109" spans="10:14" ht="21.75" customHeight="1">
      <c r="J109" s="60"/>
      <c r="K109" s="72"/>
      <c r="L109" s="72"/>
      <c r="M109" s="72"/>
      <c r="N109" s="60"/>
    </row>
    <row r="110" spans="1:14" ht="21.75" customHeight="1">
      <c r="A110" s="63"/>
      <c r="J110" s="60"/>
      <c r="K110" s="72"/>
      <c r="L110" s="72"/>
      <c r="M110" s="72"/>
      <c r="N110" s="60"/>
    </row>
    <row r="112" spans="1:14" ht="3" customHeight="1">
      <c r="A112" s="63"/>
      <c r="J112" s="60"/>
      <c r="K112" s="72"/>
      <c r="L112" s="72"/>
      <c r="M112" s="72"/>
      <c r="N112" s="60"/>
    </row>
  </sheetData>
  <sheetProtection/>
  <mergeCells count="9">
    <mergeCell ref="L46:N46"/>
    <mergeCell ref="H77:J77"/>
    <mergeCell ref="L77:N77"/>
    <mergeCell ref="H7:N7"/>
    <mergeCell ref="H8:J8"/>
    <mergeCell ref="L8:N8"/>
    <mergeCell ref="H76:N76"/>
    <mergeCell ref="H45:N45"/>
    <mergeCell ref="H46:J46"/>
  </mergeCells>
  <printOptions/>
  <pageMargins left="0.7086614173228347" right="0.3937007874015748" top="0.7874015748031497" bottom="0.7874015748031497" header="0.3937007874015748" footer="0.5118110236220472"/>
  <pageSetup firstPageNumber="3" useFirstPageNumber="1" horizontalDpi="1200" verticalDpi="1200" orientation="portrait" paperSize="9" scale="89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3" manualBreakCount="3">
    <brk id="38" max="13" man="1"/>
    <brk id="69" max="255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="110" zoomScaleNormal="110" zoomScaleSheetLayoutView="120" workbookViewId="0" topLeftCell="A1">
      <selection activeCell="D12" sqref="D12"/>
    </sheetView>
  </sheetViews>
  <sheetFormatPr defaultColWidth="9.140625" defaultRowHeight="24.75" customHeight="1"/>
  <cols>
    <col min="1" max="1" width="3.57421875" style="6" customWidth="1"/>
    <col min="2" max="2" width="4.00390625" style="6" customWidth="1"/>
    <col min="3" max="3" width="3.421875" style="6" customWidth="1"/>
    <col min="4" max="4" width="38.8515625" style="6" customWidth="1"/>
    <col min="5" max="5" width="8.7109375" style="6" customWidth="1"/>
    <col min="6" max="6" width="1.7109375" style="6" customWidth="1"/>
    <col min="7" max="7" width="14.7109375" style="6" customWidth="1"/>
    <col min="8" max="8" width="1.7109375" style="6" customWidth="1"/>
    <col min="9" max="9" width="14.7109375" style="6" customWidth="1"/>
    <col min="10" max="10" width="1.7109375" style="6" customWidth="1"/>
    <col min="11" max="11" width="14.7109375" style="6" customWidth="1"/>
    <col min="12" max="12" width="1.7109375" style="6" customWidth="1"/>
    <col min="13" max="13" width="14.7109375" style="6" customWidth="1"/>
    <col min="14" max="16384" width="9.140625" style="6" customWidth="1"/>
  </cols>
  <sheetData>
    <row r="1" spans="1:13" s="26" customFormat="1" ht="21" customHeight="1">
      <c r="A1" s="32" t="s">
        <v>0</v>
      </c>
      <c r="B1" s="32"/>
      <c r="C1" s="32"/>
      <c r="D1" s="32"/>
      <c r="E1" s="32"/>
      <c r="F1" s="32"/>
      <c r="G1" s="32"/>
      <c r="H1" s="32"/>
      <c r="K1" s="162" t="s">
        <v>127</v>
      </c>
      <c r="L1" s="162"/>
      <c r="M1" s="162"/>
    </row>
    <row r="2" spans="1:13" s="26" customFormat="1" ht="21" customHeight="1">
      <c r="A2" s="32" t="s">
        <v>106</v>
      </c>
      <c r="B2" s="32"/>
      <c r="C2" s="32"/>
      <c r="D2" s="32"/>
      <c r="E2" s="32"/>
      <c r="F2" s="32"/>
      <c r="G2" s="32"/>
      <c r="H2" s="32"/>
      <c r="M2" s="2" t="s">
        <v>128</v>
      </c>
    </row>
    <row r="3" spans="1:8" s="26" customFormat="1" ht="21" customHeight="1">
      <c r="A3" s="109" t="s">
        <v>159</v>
      </c>
      <c r="B3" s="32"/>
      <c r="C3" s="32"/>
      <c r="D3" s="32"/>
      <c r="E3" s="32"/>
      <c r="F3" s="32"/>
      <c r="G3" s="32"/>
      <c r="H3" s="32"/>
    </row>
    <row r="4" spans="1:8" s="26" customFormat="1" ht="7.5" customHeight="1">
      <c r="A4" s="109"/>
      <c r="B4" s="32"/>
      <c r="C4" s="32"/>
      <c r="D4" s="32"/>
      <c r="E4" s="32"/>
      <c r="F4" s="32"/>
      <c r="G4" s="32"/>
      <c r="H4" s="32"/>
    </row>
    <row r="5" spans="5:13" ht="21" customHeight="1">
      <c r="E5" s="9"/>
      <c r="G5" s="163" t="s">
        <v>37</v>
      </c>
      <c r="H5" s="163"/>
      <c r="I5" s="163"/>
      <c r="J5" s="163"/>
      <c r="K5" s="163"/>
      <c r="L5" s="163"/>
      <c r="M5" s="163"/>
    </row>
    <row r="6" spans="5:13" ht="21" customHeight="1">
      <c r="E6" s="9"/>
      <c r="G6" s="161" t="s">
        <v>1</v>
      </c>
      <c r="H6" s="161"/>
      <c r="I6" s="161"/>
      <c r="J6" s="10"/>
      <c r="K6" s="161" t="s">
        <v>2</v>
      </c>
      <c r="L6" s="161"/>
      <c r="M6" s="161"/>
    </row>
    <row r="7" spans="5:16" ht="21" customHeight="1">
      <c r="E7" s="4" t="s">
        <v>3</v>
      </c>
      <c r="G7" s="4">
        <v>2555</v>
      </c>
      <c r="H7" s="9"/>
      <c r="I7" s="4">
        <v>2554</v>
      </c>
      <c r="J7" s="10"/>
      <c r="K7" s="4">
        <v>2555</v>
      </c>
      <c r="L7" s="9"/>
      <c r="M7" s="4">
        <v>2554</v>
      </c>
      <c r="N7" s="9"/>
      <c r="O7" s="9"/>
      <c r="P7" s="110"/>
    </row>
    <row r="8" spans="1:16" ht="21" customHeight="1">
      <c r="A8" s="11" t="s">
        <v>4</v>
      </c>
      <c r="E8" s="111">
        <v>3</v>
      </c>
      <c r="G8" s="13"/>
      <c r="H8" s="13"/>
      <c r="I8" s="13"/>
      <c r="J8" s="13"/>
      <c r="K8" s="13"/>
      <c r="L8" s="13"/>
      <c r="M8" s="13"/>
      <c r="N8" s="13"/>
      <c r="O8" s="13"/>
      <c r="P8" s="110"/>
    </row>
    <row r="9" spans="1:16" ht="21" customHeight="1">
      <c r="A9" s="6" t="s">
        <v>95</v>
      </c>
      <c r="D9" s="7"/>
      <c r="E9" s="111"/>
      <c r="F9" s="7"/>
      <c r="G9" s="13">
        <v>55931</v>
      </c>
      <c r="H9" s="14"/>
      <c r="I9" s="13">
        <v>49013</v>
      </c>
      <c r="J9" s="14"/>
      <c r="K9" s="13">
        <v>55931</v>
      </c>
      <c r="L9" s="14"/>
      <c r="M9" s="13">
        <v>49013</v>
      </c>
      <c r="N9" s="13"/>
      <c r="O9" s="13"/>
      <c r="P9" s="110"/>
    </row>
    <row r="10" spans="1:16" ht="21" customHeight="1">
      <c r="A10" s="6" t="s">
        <v>39</v>
      </c>
      <c r="D10" s="7"/>
      <c r="E10" s="5"/>
      <c r="F10" s="7"/>
      <c r="G10" s="13">
        <v>11145</v>
      </c>
      <c r="H10" s="14"/>
      <c r="I10" s="13">
        <v>13328</v>
      </c>
      <c r="J10" s="14"/>
      <c r="K10" s="13">
        <v>1412</v>
      </c>
      <c r="L10" s="14"/>
      <c r="M10" s="13">
        <v>13076</v>
      </c>
      <c r="N10" s="13"/>
      <c r="O10" s="19"/>
      <c r="P10" s="110"/>
    </row>
    <row r="11" spans="1:16" ht="21" customHeight="1">
      <c r="A11" s="6" t="s">
        <v>64</v>
      </c>
      <c r="D11" s="7"/>
      <c r="E11" s="5"/>
      <c r="F11" s="7"/>
      <c r="G11" s="33" t="s">
        <v>72</v>
      </c>
      <c r="H11" s="14"/>
      <c r="I11" s="13">
        <v>550</v>
      </c>
      <c r="J11" s="14"/>
      <c r="K11" s="33" t="s">
        <v>72</v>
      </c>
      <c r="L11" s="14"/>
      <c r="M11" s="13">
        <v>550</v>
      </c>
      <c r="N11" s="13"/>
      <c r="O11" s="13"/>
      <c r="P11" s="110"/>
    </row>
    <row r="12" spans="1:16" ht="21" customHeight="1">
      <c r="A12" s="6" t="s">
        <v>5</v>
      </c>
      <c r="D12" s="7"/>
      <c r="E12" s="5"/>
      <c r="F12" s="7"/>
      <c r="G12" s="13">
        <v>1939</v>
      </c>
      <c r="H12" s="14"/>
      <c r="I12" s="13">
        <v>6434</v>
      </c>
      <c r="J12" s="14"/>
      <c r="K12" s="13">
        <v>1438</v>
      </c>
      <c r="L12" s="14"/>
      <c r="M12" s="13">
        <v>5700</v>
      </c>
      <c r="N12" s="13"/>
      <c r="O12" s="13"/>
      <c r="P12" s="110"/>
    </row>
    <row r="13" spans="1:16" ht="21" customHeight="1">
      <c r="A13" s="11" t="s">
        <v>6</v>
      </c>
      <c r="D13" s="7"/>
      <c r="E13" s="5"/>
      <c r="F13" s="7"/>
      <c r="G13" s="20">
        <f>SUM(G9:G12)</f>
        <v>69015</v>
      </c>
      <c r="H13" s="14"/>
      <c r="I13" s="112">
        <f>SUM(I9:I12)</f>
        <v>69325</v>
      </c>
      <c r="J13" s="14"/>
      <c r="K13" s="20">
        <f>SUM(K9:K12)</f>
        <v>58781</v>
      </c>
      <c r="L13" s="14"/>
      <c r="M13" s="112">
        <f>SUM(M9:M12)</f>
        <v>68339</v>
      </c>
      <c r="N13" s="13"/>
      <c r="O13" s="13"/>
      <c r="P13" s="110"/>
    </row>
    <row r="14" spans="4:16" ht="7.5" customHeight="1">
      <c r="D14" s="7"/>
      <c r="E14" s="5"/>
      <c r="F14" s="7"/>
      <c r="G14" s="14"/>
      <c r="H14" s="14"/>
      <c r="I14" s="14"/>
      <c r="J14" s="14"/>
      <c r="K14" s="14"/>
      <c r="L14" s="14"/>
      <c r="M14" s="14"/>
      <c r="N14" s="13"/>
      <c r="O14" s="13"/>
      <c r="P14" s="110"/>
    </row>
    <row r="15" spans="1:16" ht="21" customHeight="1">
      <c r="A15" s="11" t="s">
        <v>34</v>
      </c>
      <c r="D15" s="7"/>
      <c r="E15" s="111" t="s">
        <v>173</v>
      </c>
      <c r="F15" s="7"/>
      <c r="G15" s="14"/>
      <c r="H15" s="14"/>
      <c r="I15" s="14"/>
      <c r="J15" s="14"/>
      <c r="K15" s="14"/>
      <c r="L15" s="14"/>
      <c r="M15" s="14"/>
      <c r="N15" s="13"/>
      <c r="O15" s="13"/>
      <c r="P15" s="110"/>
    </row>
    <row r="16" spans="1:16" ht="21" customHeight="1">
      <c r="A16" s="6" t="s">
        <v>96</v>
      </c>
      <c r="D16" s="7"/>
      <c r="E16" s="111"/>
      <c r="F16" s="7"/>
      <c r="G16" s="13">
        <v>39035</v>
      </c>
      <c r="H16" s="14"/>
      <c r="I16" s="76">
        <v>35913</v>
      </c>
      <c r="J16" s="14"/>
      <c r="K16" s="13">
        <v>39035</v>
      </c>
      <c r="L16" s="14"/>
      <c r="M16" s="13">
        <v>35913</v>
      </c>
      <c r="N16" s="13"/>
      <c r="O16" s="13"/>
      <c r="P16" s="110"/>
    </row>
    <row r="17" spans="1:16" ht="21" customHeight="1">
      <c r="A17" s="6" t="s">
        <v>40</v>
      </c>
      <c r="D17" s="7"/>
      <c r="E17" s="111"/>
      <c r="F17" s="7"/>
      <c r="G17" s="76">
        <v>9381</v>
      </c>
      <c r="H17" s="14"/>
      <c r="I17" s="76">
        <v>8588</v>
      </c>
      <c r="J17" s="14"/>
      <c r="K17" s="13">
        <v>894</v>
      </c>
      <c r="L17" s="14"/>
      <c r="M17" s="13">
        <v>8419</v>
      </c>
      <c r="N17" s="13"/>
      <c r="O17" s="13"/>
      <c r="P17" s="110"/>
    </row>
    <row r="18" spans="1:16" ht="21" customHeight="1">
      <c r="A18" s="6" t="s">
        <v>102</v>
      </c>
      <c r="D18" s="7"/>
      <c r="E18" s="111"/>
      <c r="F18" s="7"/>
      <c r="G18" s="77">
        <v>1790</v>
      </c>
      <c r="H18" s="14"/>
      <c r="I18" s="77">
        <v>686</v>
      </c>
      <c r="J18" s="14"/>
      <c r="K18" s="14">
        <v>1781</v>
      </c>
      <c r="L18" s="14"/>
      <c r="M18" s="14">
        <v>641</v>
      </c>
      <c r="N18" s="13"/>
      <c r="O18" s="13"/>
      <c r="P18" s="110"/>
    </row>
    <row r="19" spans="1:16" ht="21" customHeight="1">
      <c r="A19" s="6" t="s">
        <v>97</v>
      </c>
      <c r="D19" s="7"/>
      <c r="E19" s="111"/>
      <c r="F19" s="7"/>
      <c r="G19" s="77">
        <v>12026</v>
      </c>
      <c r="H19" s="14"/>
      <c r="I19" s="77">
        <v>11333</v>
      </c>
      <c r="J19" s="14"/>
      <c r="K19" s="78">
        <v>11090</v>
      </c>
      <c r="L19" s="14"/>
      <c r="M19" s="78">
        <v>10419</v>
      </c>
      <c r="N19" s="13"/>
      <c r="O19" s="13"/>
      <c r="P19" s="110"/>
    </row>
    <row r="20" spans="1:16" ht="21" customHeight="1">
      <c r="A20" s="7" t="s">
        <v>99</v>
      </c>
      <c r="D20" s="7"/>
      <c r="E20" s="111"/>
      <c r="F20" s="7"/>
      <c r="G20" s="77">
        <v>4012</v>
      </c>
      <c r="H20" s="14"/>
      <c r="I20" s="77">
        <v>3177</v>
      </c>
      <c r="J20" s="14"/>
      <c r="K20" s="78">
        <v>3287</v>
      </c>
      <c r="L20" s="14"/>
      <c r="M20" s="78">
        <v>2937</v>
      </c>
      <c r="N20" s="13"/>
      <c r="O20" s="13"/>
      <c r="P20" s="110"/>
    </row>
    <row r="21" spans="1:16" ht="21" customHeight="1">
      <c r="A21" s="6" t="s">
        <v>98</v>
      </c>
      <c r="D21" s="7"/>
      <c r="E21" s="111"/>
      <c r="F21" s="7"/>
      <c r="G21" s="23">
        <v>642</v>
      </c>
      <c r="H21" s="14"/>
      <c r="I21" s="23">
        <v>33</v>
      </c>
      <c r="J21" s="14"/>
      <c r="K21" s="23">
        <v>33</v>
      </c>
      <c r="L21" s="14"/>
      <c r="M21" s="23">
        <v>33</v>
      </c>
      <c r="N21" s="13"/>
      <c r="O21" s="19"/>
      <c r="P21" s="110"/>
    </row>
    <row r="22" spans="1:16" ht="21" customHeight="1">
      <c r="A22" s="11" t="s">
        <v>35</v>
      </c>
      <c r="D22" s="7"/>
      <c r="E22" s="111"/>
      <c r="F22" s="7"/>
      <c r="G22" s="20">
        <f>SUM(G16:G21)</f>
        <v>66886</v>
      </c>
      <c r="H22" s="14"/>
      <c r="I22" s="20">
        <f>SUM(I16:I21)</f>
        <v>59730</v>
      </c>
      <c r="J22" s="14"/>
      <c r="K22" s="20">
        <f>SUM(K16:K21)</f>
        <v>56120</v>
      </c>
      <c r="L22" s="14"/>
      <c r="M22" s="20">
        <f>SUM(M16:M21)</f>
        <v>58362</v>
      </c>
      <c r="N22" s="13"/>
      <c r="O22" s="13"/>
      <c r="P22" s="110"/>
    </row>
    <row r="23" spans="4:16" ht="7.5" customHeight="1">
      <c r="D23" s="7"/>
      <c r="E23" s="111"/>
      <c r="F23" s="7"/>
      <c r="G23" s="25"/>
      <c r="H23" s="14"/>
      <c r="I23" s="14"/>
      <c r="J23" s="14"/>
      <c r="K23" s="25"/>
      <c r="L23" s="14"/>
      <c r="M23" s="14"/>
      <c r="N23" s="13"/>
      <c r="O23" s="13"/>
      <c r="P23" s="110"/>
    </row>
    <row r="24" spans="1:16" ht="21" customHeight="1">
      <c r="A24" s="11" t="s">
        <v>138</v>
      </c>
      <c r="D24" s="7"/>
      <c r="E24" s="111"/>
      <c r="F24" s="7"/>
      <c r="G24" s="14">
        <f>+G13-G22</f>
        <v>2129</v>
      </c>
      <c r="H24" s="14"/>
      <c r="I24" s="14">
        <f>+I13-I22</f>
        <v>9595</v>
      </c>
      <c r="J24" s="14"/>
      <c r="K24" s="14">
        <f>+K13-K22</f>
        <v>2661</v>
      </c>
      <c r="L24" s="14"/>
      <c r="M24" s="14">
        <f>+M13-M22</f>
        <v>9977</v>
      </c>
      <c r="N24" s="13"/>
      <c r="O24" s="13"/>
      <c r="P24" s="110"/>
    </row>
    <row r="25" spans="4:16" ht="7.5" customHeight="1">
      <c r="D25" s="7"/>
      <c r="E25" s="111"/>
      <c r="F25" s="7"/>
      <c r="G25" s="14"/>
      <c r="H25" s="14"/>
      <c r="I25" s="14"/>
      <c r="J25" s="14"/>
      <c r="K25" s="14"/>
      <c r="L25" s="14"/>
      <c r="M25" s="14"/>
      <c r="N25" s="13"/>
      <c r="O25" s="13"/>
      <c r="P25" s="110"/>
    </row>
    <row r="26" spans="1:16" ht="21" customHeight="1">
      <c r="A26" s="6" t="s">
        <v>27</v>
      </c>
      <c r="D26" s="7"/>
      <c r="E26" s="111">
        <v>13</v>
      </c>
      <c r="F26" s="7"/>
      <c r="G26" s="141">
        <v>-667</v>
      </c>
      <c r="H26" s="14"/>
      <c r="I26" s="113" t="s">
        <v>72</v>
      </c>
      <c r="J26" s="14"/>
      <c r="K26" s="131">
        <v>-667</v>
      </c>
      <c r="L26" s="14"/>
      <c r="M26" s="114" t="s">
        <v>72</v>
      </c>
      <c r="N26" s="13"/>
      <c r="O26" s="19"/>
      <c r="P26" s="110"/>
    </row>
    <row r="27" spans="4:16" ht="7.5" customHeight="1">
      <c r="D27" s="7"/>
      <c r="E27" s="111"/>
      <c r="F27" s="7"/>
      <c r="G27" s="14"/>
      <c r="H27" s="14"/>
      <c r="I27" s="14"/>
      <c r="J27" s="14"/>
      <c r="K27" s="14"/>
      <c r="L27" s="14"/>
      <c r="M27" s="14"/>
      <c r="N27" s="13"/>
      <c r="O27" s="13"/>
      <c r="P27" s="110"/>
    </row>
    <row r="28" spans="1:16" ht="21" customHeight="1">
      <c r="A28" s="12" t="s">
        <v>139</v>
      </c>
      <c r="D28" s="7"/>
      <c r="E28" s="5"/>
      <c r="F28" s="7"/>
      <c r="G28" s="17">
        <f>SUM(G24:G26)</f>
        <v>1462</v>
      </c>
      <c r="H28" s="17"/>
      <c r="I28" s="17">
        <f>SUM(I24:I26)</f>
        <v>9595</v>
      </c>
      <c r="J28" s="17"/>
      <c r="K28" s="17">
        <f>SUM(K24:K26)</f>
        <v>1994</v>
      </c>
      <c r="L28" s="17"/>
      <c r="M28" s="17">
        <f>SUM(M24:M26)</f>
        <v>9977</v>
      </c>
      <c r="N28" s="16"/>
      <c r="O28" s="16"/>
      <c r="P28" s="110"/>
    </row>
    <row r="29" spans="1:16" ht="7.5" customHeight="1">
      <c r="A29" s="11"/>
      <c r="D29" s="7"/>
      <c r="E29" s="5"/>
      <c r="F29" s="7"/>
      <c r="G29" s="17"/>
      <c r="H29" s="17"/>
      <c r="I29" s="17"/>
      <c r="J29" s="17"/>
      <c r="K29" s="17"/>
      <c r="L29" s="17"/>
      <c r="M29" s="17"/>
      <c r="N29" s="16"/>
      <c r="O29" s="16"/>
      <c r="P29" s="110"/>
    </row>
    <row r="30" spans="1:16" ht="21" customHeight="1">
      <c r="A30" s="7" t="s">
        <v>137</v>
      </c>
      <c r="D30" s="7"/>
      <c r="E30" s="5"/>
      <c r="F30" s="7"/>
      <c r="G30" s="23">
        <f>K30</f>
        <v>1424</v>
      </c>
      <c r="H30" s="17"/>
      <c r="I30" s="83">
        <v>-9080</v>
      </c>
      <c r="J30" s="17"/>
      <c r="K30" s="23">
        <v>1424</v>
      </c>
      <c r="L30" s="17"/>
      <c r="M30" s="83">
        <v>-9080</v>
      </c>
      <c r="N30" s="16"/>
      <c r="O30" s="16"/>
      <c r="P30" s="110"/>
    </row>
    <row r="31" spans="1:16" ht="7.5" customHeight="1">
      <c r="A31" s="12"/>
      <c r="D31" s="7"/>
      <c r="E31" s="5"/>
      <c r="F31" s="7"/>
      <c r="G31" s="17"/>
      <c r="H31" s="17"/>
      <c r="I31" s="17"/>
      <c r="J31" s="17"/>
      <c r="K31" s="17"/>
      <c r="L31" s="17"/>
      <c r="M31" s="17"/>
      <c r="N31" s="16"/>
      <c r="O31" s="16"/>
      <c r="P31" s="110"/>
    </row>
    <row r="32" spans="1:16" ht="21" customHeight="1" thickBot="1">
      <c r="A32" s="12" t="s">
        <v>168</v>
      </c>
      <c r="D32" s="7"/>
      <c r="E32" s="5"/>
      <c r="F32" s="7"/>
      <c r="G32" s="115">
        <f>SUM(G28:G30)</f>
        <v>2886</v>
      </c>
      <c r="H32" s="17"/>
      <c r="I32" s="115">
        <f>SUM(I28:I30)</f>
        <v>515</v>
      </c>
      <c r="J32" s="17"/>
      <c r="K32" s="115">
        <f>SUM(K28:K30)</f>
        <v>3418</v>
      </c>
      <c r="L32" s="17"/>
      <c r="M32" s="115">
        <f>SUM(M28:M30)</f>
        <v>897</v>
      </c>
      <c r="N32" s="16"/>
      <c r="O32" s="16"/>
      <c r="P32" s="110"/>
    </row>
    <row r="33" spans="1:16" ht="7.5" customHeight="1" thickTop="1">
      <c r="A33" s="12"/>
      <c r="D33" s="7"/>
      <c r="E33" s="5"/>
      <c r="F33" s="7"/>
      <c r="G33" s="17"/>
      <c r="H33" s="17"/>
      <c r="I33" s="17"/>
      <c r="J33" s="17"/>
      <c r="K33" s="17"/>
      <c r="L33" s="17"/>
      <c r="M33" s="17"/>
      <c r="N33" s="16"/>
      <c r="O33" s="16"/>
      <c r="P33" s="110"/>
    </row>
    <row r="34" spans="1:16" ht="21" customHeight="1">
      <c r="A34" s="12" t="s">
        <v>140</v>
      </c>
      <c r="B34" s="7"/>
      <c r="C34" s="7"/>
      <c r="D34" s="7"/>
      <c r="E34" s="5"/>
      <c r="F34" s="7"/>
      <c r="G34" s="17"/>
      <c r="H34" s="17"/>
      <c r="I34" s="17"/>
      <c r="J34" s="17"/>
      <c r="K34" s="17"/>
      <c r="L34" s="17"/>
      <c r="M34" s="17"/>
      <c r="N34" s="16"/>
      <c r="O34" s="16"/>
      <c r="P34" s="110"/>
    </row>
    <row r="35" spans="1:16" ht="21" customHeight="1">
      <c r="A35" s="12"/>
      <c r="B35" s="7" t="s">
        <v>62</v>
      </c>
      <c r="C35" s="7"/>
      <c r="D35" s="7"/>
      <c r="E35" s="5"/>
      <c r="F35" s="7"/>
      <c r="G35" s="17">
        <f>+G28</f>
        <v>1462</v>
      </c>
      <c r="H35" s="17"/>
      <c r="I35" s="17">
        <f>+I28</f>
        <v>9595</v>
      </c>
      <c r="J35" s="17"/>
      <c r="K35" s="17">
        <f>+K28</f>
        <v>1994</v>
      </c>
      <c r="L35" s="17"/>
      <c r="M35" s="17">
        <f>+M28</f>
        <v>9977</v>
      </c>
      <c r="N35" s="16"/>
      <c r="O35" s="16"/>
      <c r="P35" s="110"/>
    </row>
    <row r="36" spans="1:16" ht="21" customHeight="1">
      <c r="A36" s="12"/>
      <c r="B36" s="7" t="s">
        <v>107</v>
      </c>
      <c r="C36" s="7"/>
      <c r="D36" s="7"/>
      <c r="E36" s="5"/>
      <c r="F36" s="7"/>
      <c r="G36" s="17" t="s">
        <v>72</v>
      </c>
      <c r="H36" s="17"/>
      <c r="I36" s="17" t="s">
        <v>72</v>
      </c>
      <c r="J36" s="17"/>
      <c r="K36" s="17" t="s">
        <v>72</v>
      </c>
      <c r="L36" s="17"/>
      <c r="M36" s="17" t="s">
        <v>72</v>
      </c>
      <c r="N36" s="16"/>
      <c r="O36" s="16"/>
      <c r="P36" s="110"/>
    </row>
    <row r="37" spans="1:16" ht="21" customHeight="1" thickBot="1">
      <c r="A37" s="12"/>
      <c r="B37" s="7"/>
      <c r="C37" s="7"/>
      <c r="D37" s="7"/>
      <c r="E37" s="5"/>
      <c r="F37" s="7"/>
      <c r="G37" s="116">
        <f>SUM(G35:G36)</f>
        <v>1462</v>
      </c>
      <c r="H37" s="17"/>
      <c r="I37" s="116">
        <f>SUM(I35:I36)</f>
        <v>9595</v>
      </c>
      <c r="J37" s="17"/>
      <c r="K37" s="116">
        <f>SUM(K35:K36)</f>
        <v>1994</v>
      </c>
      <c r="L37" s="17"/>
      <c r="M37" s="116">
        <f>SUM(M35:M36)</f>
        <v>9977</v>
      </c>
      <c r="N37" s="16"/>
      <c r="O37" s="16"/>
      <c r="P37" s="110"/>
    </row>
    <row r="38" spans="4:16" ht="7.5" customHeight="1" thickTop="1">
      <c r="D38" s="7"/>
      <c r="E38" s="5"/>
      <c r="F38" s="7"/>
      <c r="G38" s="117"/>
      <c r="H38" s="117"/>
      <c r="I38" s="117"/>
      <c r="J38" s="117"/>
      <c r="K38" s="117"/>
      <c r="L38" s="117"/>
      <c r="M38" s="117"/>
      <c r="N38" s="118"/>
      <c r="O38" s="118"/>
      <c r="P38" s="110"/>
    </row>
    <row r="39" spans="1:16" ht="21" customHeight="1">
      <c r="A39" s="12" t="s">
        <v>169</v>
      </c>
      <c r="B39" s="7"/>
      <c r="D39" s="7"/>
      <c r="E39" s="5"/>
      <c r="F39" s="7"/>
      <c r="G39" s="117"/>
      <c r="H39" s="117"/>
      <c r="I39" s="117"/>
      <c r="J39" s="117"/>
      <c r="K39" s="117"/>
      <c r="L39" s="117"/>
      <c r="M39" s="117"/>
      <c r="N39" s="118"/>
      <c r="O39" s="118"/>
      <c r="P39" s="110"/>
    </row>
    <row r="40" spans="2:16" ht="21" customHeight="1">
      <c r="B40" s="7" t="s">
        <v>62</v>
      </c>
      <c r="D40" s="7"/>
      <c r="E40" s="5"/>
      <c r="F40" s="7"/>
      <c r="G40" s="14">
        <f>+G32</f>
        <v>2886</v>
      </c>
      <c r="H40" s="117"/>
      <c r="I40" s="14">
        <f>+I32</f>
        <v>515</v>
      </c>
      <c r="J40" s="117"/>
      <c r="K40" s="14">
        <f>+K32</f>
        <v>3418</v>
      </c>
      <c r="L40" s="117"/>
      <c r="M40" s="14">
        <f>+M32</f>
        <v>897</v>
      </c>
      <c r="N40" s="118"/>
      <c r="O40" s="13"/>
      <c r="P40" s="110"/>
    </row>
    <row r="41" spans="2:16" ht="21" customHeight="1">
      <c r="B41" s="7" t="s">
        <v>107</v>
      </c>
      <c r="D41" s="7"/>
      <c r="E41" s="5"/>
      <c r="F41" s="7"/>
      <c r="G41" s="114" t="s">
        <v>72</v>
      </c>
      <c r="H41" s="25"/>
      <c r="I41" s="114" t="s">
        <v>72</v>
      </c>
      <c r="J41" s="25"/>
      <c r="K41" s="114" t="s">
        <v>72</v>
      </c>
      <c r="L41" s="25"/>
      <c r="M41" s="114" t="s">
        <v>72</v>
      </c>
      <c r="N41" s="24"/>
      <c r="O41" s="24"/>
      <c r="P41" s="110"/>
    </row>
    <row r="42" spans="4:18" ht="21" customHeight="1" thickBot="1">
      <c r="D42" s="7"/>
      <c r="E42" s="5"/>
      <c r="F42" s="7"/>
      <c r="G42" s="119">
        <f>SUM(G40:G41)</f>
        <v>2886</v>
      </c>
      <c r="H42" s="117"/>
      <c r="I42" s="119">
        <f>SUM(I40:I41)</f>
        <v>515</v>
      </c>
      <c r="J42" s="117"/>
      <c r="K42" s="119">
        <f>SUM(K40:K41)</f>
        <v>3418</v>
      </c>
      <c r="L42" s="117"/>
      <c r="M42" s="119">
        <f>SUM(M40:M41)</f>
        <v>897</v>
      </c>
      <c r="N42" s="118"/>
      <c r="O42" s="13"/>
      <c r="P42" s="120"/>
      <c r="Q42" s="120"/>
      <c r="R42" s="120"/>
    </row>
    <row r="43" spans="4:18" ht="7.5" customHeight="1" thickTop="1">
      <c r="D43" s="7"/>
      <c r="E43" s="5"/>
      <c r="F43" s="7"/>
      <c r="G43" s="117"/>
      <c r="H43" s="117"/>
      <c r="I43" s="117"/>
      <c r="J43" s="117"/>
      <c r="K43" s="117"/>
      <c r="L43" s="117"/>
      <c r="M43" s="117"/>
      <c r="N43" s="118"/>
      <c r="O43" s="118"/>
      <c r="P43" s="120"/>
      <c r="Q43" s="120"/>
      <c r="R43" s="120"/>
    </row>
    <row r="44" spans="1:18" ht="21" customHeight="1">
      <c r="A44" s="121" t="s">
        <v>141</v>
      </c>
      <c r="D44" s="7"/>
      <c r="E44" s="5"/>
      <c r="F44" s="7"/>
      <c r="G44" s="117"/>
      <c r="H44" s="117"/>
      <c r="I44" s="117"/>
      <c r="J44" s="117"/>
      <c r="K44" s="117"/>
      <c r="L44" s="117"/>
      <c r="M44" s="117"/>
      <c r="N44" s="118"/>
      <c r="O44" s="118"/>
      <c r="P44" s="120"/>
      <c r="Q44" s="120"/>
      <c r="R44" s="120"/>
    </row>
    <row r="45" spans="1:18" ht="21" customHeight="1" thickBot="1">
      <c r="A45" s="121" t="s">
        <v>108</v>
      </c>
      <c r="D45" s="7"/>
      <c r="E45" s="5"/>
      <c r="F45" s="7"/>
      <c r="G45" s="156">
        <f>G28/900000</f>
        <v>0.0016244444444444444</v>
      </c>
      <c r="H45" s="122"/>
      <c r="I45" s="157">
        <f>I28/900000</f>
        <v>0.01066111111111111</v>
      </c>
      <c r="J45" s="122"/>
      <c r="K45" s="156">
        <f>K28/900000</f>
        <v>0.0022155555555555557</v>
      </c>
      <c r="L45" s="122"/>
      <c r="M45" s="157">
        <f>M28/900000</f>
        <v>0.011085555555555555</v>
      </c>
      <c r="N45" s="120"/>
      <c r="O45" s="120"/>
      <c r="P45" s="120"/>
      <c r="Q45" s="120"/>
      <c r="R45" s="120"/>
    </row>
    <row r="46" spans="1:13" ht="21" customHeight="1" thickTop="1">
      <c r="A46" s="32" t="s">
        <v>0</v>
      </c>
      <c r="B46" s="32"/>
      <c r="C46" s="32"/>
      <c r="D46" s="32"/>
      <c r="E46" s="32"/>
      <c r="F46" s="32"/>
      <c r="G46" s="32"/>
      <c r="H46" s="32"/>
      <c r="I46" s="26"/>
      <c r="J46" s="26"/>
      <c r="K46" s="162" t="s">
        <v>127</v>
      </c>
      <c r="L46" s="162"/>
      <c r="M46" s="162"/>
    </row>
    <row r="47" spans="1:13" ht="21" customHeight="1">
      <c r="A47" s="32" t="s">
        <v>106</v>
      </c>
      <c r="B47" s="32"/>
      <c r="C47" s="32"/>
      <c r="D47" s="32"/>
      <c r="E47" s="32"/>
      <c r="F47" s="32"/>
      <c r="G47" s="32"/>
      <c r="H47" s="32"/>
      <c r="I47" s="26"/>
      <c r="J47" s="26"/>
      <c r="K47" s="26"/>
      <c r="L47" s="26"/>
      <c r="M47" s="2" t="s">
        <v>128</v>
      </c>
    </row>
    <row r="48" spans="1:13" ht="21" customHeight="1">
      <c r="A48" s="109" t="s">
        <v>162</v>
      </c>
      <c r="B48" s="32"/>
      <c r="C48" s="32"/>
      <c r="D48" s="32"/>
      <c r="E48" s="32"/>
      <c r="F48" s="32"/>
      <c r="G48" s="32"/>
      <c r="H48" s="32"/>
      <c r="I48" s="26"/>
      <c r="J48" s="26"/>
      <c r="K48" s="26"/>
      <c r="L48" s="26"/>
      <c r="M48" s="26"/>
    </row>
    <row r="49" spans="1:13" ht="7.5" customHeight="1">
      <c r="A49" s="109"/>
      <c r="B49" s="32"/>
      <c r="C49" s="32"/>
      <c r="D49" s="32"/>
      <c r="E49" s="32"/>
      <c r="F49" s="32"/>
      <c r="G49" s="32"/>
      <c r="H49" s="32"/>
      <c r="I49" s="26"/>
      <c r="J49" s="26"/>
      <c r="K49" s="26"/>
      <c r="L49" s="26"/>
      <c r="M49" s="26"/>
    </row>
    <row r="50" spans="5:13" ht="21" customHeight="1">
      <c r="E50" s="9"/>
      <c r="G50" s="163" t="s">
        <v>37</v>
      </c>
      <c r="H50" s="163"/>
      <c r="I50" s="163"/>
      <c r="J50" s="163"/>
      <c r="K50" s="163"/>
      <c r="L50" s="163"/>
      <c r="M50" s="163"/>
    </row>
    <row r="51" spans="5:13" ht="21" customHeight="1">
      <c r="E51" s="9"/>
      <c r="G51" s="161" t="s">
        <v>1</v>
      </c>
      <c r="H51" s="161"/>
      <c r="I51" s="161"/>
      <c r="J51" s="10"/>
      <c r="K51" s="161" t="s">
        <v>2</v>
      </c>
      <c r="L51" s="161"/>
      <c r="M51" s="161"/>
    </row>
    <row r="52" spans="5:13" ht="21" customHeight="1">
      <c r="E52" s="4" t="s">
        <v>3</v>
      </c>
      <c r="G52" s="4">
        <v>2555</v>
      </c>
      <c r="H52" s="9"/>
      <c r="I52" s="4">
        <v>2554</v>
      </c>
      <c r="J52" s="10"/>
      <c r="K52" s="4">
        <v>2555</v>
      </c>
      <c r="L52" s="9"/>
      <c r="M52" s="4">
        <v>2554</v>
      </c>
    </row>
    <row r="53" spans="1:13" ht="21" customHeight="1">
      <c r="A53" s="11" t="s">
        <v>4</v>
      </c>
      <c r="E53" s="111">
        <v>3</v>
      </c>
      <c r="G53" s="13"/>
      <c r="H53" s="13"/>
      <c r="I53" s="13"/>
      <c r="J53" s="13"/>
      <c r="K53" s="13"/>
      <c r="L53" s="13"/>
      <c r="M53" s="13"/>
    </row>
    <row r="54" spans="1:13" ht="21" customHeight="1">
      <c r="A54" s="6" t="s">
        <v>95</v>
      </c>
      <c r="D54" s="7"/>
      <c r="E54" s="111"/>
      <c r="F54" s="7"/>
      <c r="G54" s="13">
        <v>159978</v>
      </c>
      <c r="H54" s="14"/>
      <c r="I54" s="13">
        <v>141982</v>
      </c>
      <c r="J54" s="14"/>
      <c r="K54" s="13">
        <v>159978</v>
      </c>
      <c r="L54" s="14"/>
      <c r="M54" s="13">
        <v>141982</v>
      </c>
    </row>
    <row r="55" spans="1:13" ht="21" customHeight="1">
      <c r="A55" s="6" t="s">
        <v>39</v>
      </c>
      <c r="D55" s="7"/>
      <c r="E55" s="5"/>
      <c r="F55" s="7"/>
      <c r="G55" s="13">
        <v>52586</v>
      </c>
      <c r="H55" s="14"/>
      <c r="I55" s="13">
        <v>21176</v>
      </c>
      <c r="J55" s="14"/>
      <c r="K55" s="13">
        <v>41509</v>
      </c>
      <c r="L55" s="14"/>
      <c r="M55" s="13">
        <v>17915</v>
      </c>
    </row>
    <row r="56" spans="1:13" ht="21" customHeight="1">
      <c r="A56" s="6" t="s">
        <v>64</v>
      </c>
      <c r="D56" s="7"/>
      <c r="E56" s="5"/>
      <c r="F56" s="7"/>
      <c r="G56" s="13">
        <v>595</v>
      </c>
      <c r="H56" s="14"/>
      <c r="I56" s="13">
        <v>896</v>
      </c>
      <c r="J56" s="14"/>
      <c r="K56" s="13">
        <v>595</v>
      </c>
      <c r="L56" s="14"/>
      <c r="M56" s="13">
        <v>896</v>
      </c>
    </row>
    <row r="57" spans="1:13" ht="21" customHeight="1">
      <c r="A57" s="6" t="s">
        <v>5</v>
      </c>
      <c r="D57" s="7"/>
      <c r="E57" s="5"/>
      <c r="F57" s="7"/>
      <c r="G57" s="13">
        <v>8366</v>
      </c>
      <c r="H57" s="14"/>
      <c r="I57" s="13">
        <v>12984</v>
      </c>
      <c r="J57" s="14"/>
      <c r="K57" s="13">
        <v>6635</v>
      </c>
      <c r="L57" s="14"/>
      <c r="M57" s="13">
        <v>10830</v>
      </c>
    </row>
    <row r="58" spans="1:13" ht="21" customHeight="1">
      <c r="A58" s="11" t="s">
        <v>6</v>
      </c>
      <c r="D58" s="7"/>
      <c r="E58" s="5"/>
      <c r="F58" s="7"/>
      <c r="G58" s="20">
        <f>SUM(G54:G57)</f>
        <v>221525</v>
      </c>
      <c r="H58" s="14"/>
      <c r="I58" s="112">
        <f>SUM(I54:I57)</f>
        <v>177038</v>
      </c>
      <c r="J58" s="14"/>
      <c r="K58" s="20">
        <f>SUM(K54:K57)</f>
        <v>208717</v>
      </c>
      <c r="L58" s="14"/>
      <c r="M58" s="112">
        <f>SUM(M54:M57)</f>
        <v>171623</v>
      </c>
    </row>
    <row r="59" spans="4:13" ht="7.5" customHeight="1">
      <c r="D59" s="7"/>
      <c r="E59" s="5"/>
      <c r="F59" s="7"/>
      <c r="G59" s="14"/>
      <c r="H59" s="14"/>
      <c r="I59" s="14"/>
      <c r="J59" s="14"/>
      <c r="K59" s="14"/>
      <c r="L59" s="14"/>
      <c r="M59" s="14"/>
    </row>
    <row r="60" spans="1:13" ht="21" customHeight="1">
      <c r="A60" s="11" t="s">
        <v>34</v>
      </c>
      <c r="D60" s="7"/>
      <c r="E60" s="111" t="s">
        <v>173</v>
      </c>
      <c r="F60" s="7"/>
      <c r="G60" s="14"/>
      <c r="H60" s="14"/>
      <c r="I60" s="14"/>
      <c r="J60" s="14"/>
      <c r="K60" s="14"/>
      <c r="L60" s="14"/>
      <c r="M60" s="14"/>
    </row>
    <row r="61" spans="1:13" ht="21" customHeight="1">
      <c r="A61" s="6" t="s">
        <v>96</v>
      </c>
      <c r="D61" s="7"/>
      <c r="E61" s="111"/>
      <c r="F61" s="7"/>
      <c r="G61" s="13">
        <v>110273</v>
      </c>
      <c r="H61" s="14"/>
      <c r="I61" s="76">
        <v>107166</v>
      </c>
      <c r="J61" s="14"/>
      <c r="K61" s="13">
        <v>110273</v>
      </c>
      <c r="L61" s="14"/>
      <c r="M61" s="13">
        <v>107166</v>
      </c>
    </row>
    <row r="62" spans="1:13" ht="21" customHeight="1">
      <c r="A62" s="6" t="s">
        <v>40</v>
      </c>
      <c r="D62" s="7"/>
      <c r="E62" s="111"/>
      <c r="F62" s="7"/>
      <c r="G62" s="76">
        <v>34100</v>
      </c>
      <c r="H62" s="14"/>
      <c r="I62" s="76">
        <v>14119</v>
      </c>
      <c r="J62" s="14"/>
      <c r="K62" s="13">
        <v>25098</v>
      </c>
      <c r="L62" s="14"/>
      <c r="M62" s="13">
        <v>11366</v>
      </c>
    </row>
    <row r="63" spans="1:13" ht="21" customHeight="1">
      <c r="A63" s="6" t="s">
        <v>102</v>
      </c>
      <c r="D63" s="7"/>
      <c r="E63" s="111"/>
      <c r="F63" s="7"/>
      <c r="G63" s="14">
        <v>4388</v>
      </c>
      <c r="H63" s="14"/>
      <c r="I63" s="77">
        <v>1472</v>
      </c>
      <c r="J63" s="14"/>
      <c r="K63" s="14">
        <v>4379</v>
      </c>
      <c r="L63" s="14"/>
      <c r="M63" s="14">
        <v>1364</v>
      </c>
    </row>
    <row r="64" spans="1:13" ht="21" customHeight="1">
      <c r="A64" s="6" t="s">
        <v>97</v>
      </c>
      <c r="D64" s="7"/>
      <c r="E64" s="111"/>
      <c r="F64" s="7"/>
      <c r="G64" s="77">
        <v>36068</v>
      </c>
      <c r="H64" s="14"/>
      <c r="I64" s="77">
        <v>32720</v>
      </c>
      <c r="J64" s="14"/>
      <c r="K64" s="78">
        <v>32237</v>
      </c>
      <c r="L64" s="14"/>
      <c r="M64" s="78">
        <v>29036</v>
      </c>
    </row>
    <row r="65" spans="1:13" ht="21" customHeight="1">
      <c r="A65" s="7" t="s">
        <v>99</v>
      </c>
      <c r="D65" s="7"/>
      <c r="E65" s="111"/>
      <c r="F65" s="7"/>
      <c r="G65" s="77">
        <v>11915</v>
      </c>
      <c r="H65" s="14"/>
      <c r="I65" s="77">
        <v>9260</v>
      </c>
      <c r="J65" s="14"/>
      <c r="K65" s="78">
        <v>9864</v>
      </c>
      <c r="L65" s="14"/>
      <c r="M65" s="78">
        <v>8540</v>
      </c>
    </row>
    <row r="66" spans="1:13" ht="21" customHeight="1">
      <c r="A66" s="6" t="s">
        <v>98</v>
      </c>
      <c r="D66" s="7"/>
      <c r="E66" s="111"/>
      <c r="F66" s="7"/>
      <c r="G66" s="23">
        <v>1423</v>
      </c>
      <c r="H66" s="14"/>
      <c r="I66" s="23">
        <v>115</v>
      </c>
      <c r="J66" s="14"/>
      <c r="K66" s="23">
        <v>100</v>
      </c>
      <c r="L66" s="14"/>
      <c r="M66" s="23">
        <v>115</v>
      </c>
    </row>
    <row r="67" spans="1:13" ht="21" customHeight="1">
      <c r="A67" s="11" t="s">
        <v>35</v>
      </c>
      <c r="D67" s="7"/>
      <c r="E67" s="111"/>
      <c r="F67" s="7"/>
      <c r="G67" s="20">
        <f>SUM(G61:G66)</f>
        <v>198167</v>
      </c>
      <c r="H67" s="14"/>
      <c r="I67" s="20">
        <f>SUM(I61:I66)</f>
        <v>164852</v>
      </c>
      <c r="J67" s="14"/>
      <c r="K67" s="20">
        <f>SUM(K61:K66)</f>
        <v>181951</v>
      </c>
      <c r="L67" s="14"/>
      <c r="M67" s="20">
        <f>SUM(M61:M66)</f>
        <v>157587</v>
      </c>
    </row>
    <row r="68" spans="4:13" ht="7.5" customHeight="1">
      <c r="D68" s="7"/>
      <c r="E68" s="111"/>
      <c r="F68" s="7"/>
      <c r="G68" s="25"/>
      <c r="H68" s="14"/>
      <c r="I68" s="14"/>
      <c r="J68" s="14"/>
      <c r="K68" s="25"/>
      <c r="L68" s="14"/>
      <c r="M68" s="14"/>
    </row>
    <row r="69" spans="1:13" ht="21" customHeight="1">
      <c r="A69" s="11" t="s">
        <v>138</v>
      </c>
      <c r="D69" s="7"/>
      <c r="E69" s="111"/>
      <c r="F69" s="7"/>
      <c r="G69" s="14">
        <f>+G58-G67</f>
        <v>23358</v>
      </c>
      <c r="H69" s="14"/>
      <c r="I69" s="14">
        <f>+I58-I67</f>
        <v>12186</v>
      </c>
      <c r="J69" s="14"/>
      <c r="K69" s="14">
        <f>+K58-K67</f>
        <v>26766</v>
      </c>
      <c r="L69" s="14"/>
      <c r="M69" s="14">
        <f>+M58-M67</f>
        <v>14036</v>
      </c>
    </row>
    <row r="70" spans="4:13" ht="7.5" customHeight="1">
      <c r="D70" s="7"/>
      <c r="E70" s="111"/>
      <c r="F70" s="7"/>
      <c r="G70" s="14"/>
      <c r="H70" s="14"/>
      <c r="I70" s="14"/>
      <c r="J70" s="14"/>
      <c r="K70" s="14"/>
      <c r="L70" s="14"/>
      <c r="M70" s="14"/>
    </row>
    <row r="71" spans="1:13" ht="21" customHeight="1">
      <c r="A71" s="6" t="s">
        <v>27</v>
      </c>
      <c r="D71" s="7"/>
      <c r="E71" s="111">
        <v>13</v>
      </c>
      <c r="F71" s="7"/>
      <c r="G71" s="83">
        <v>-5589</v>
      </c>
      <c r="H71" s="14"/>
      <c r="I71" s="113" t="s">
        <v>72</v>
      </c>
      <c r="J71" s="14"/>
      <c r="K71" s="83">
        <v>-5589</v>
      </c>
      <c r="L71" s="14"/>
      <c r="M71" s="114" t="s">
        <v>72</v>
      </c>
    </row>
    <row r="72" spans="4:13" ht="7.5" customHeight="1">
      <c r="D72" s="7"/>
      <c r="E72" s="111"/>
      <c r="F72" s="7"/>
      <c r="G72" s="14"/>
      <c r="H72" s="14"/>
      <c r="I72" s="14"/>
      <c r="J72" s="14"/>
      <c r="K72" s="14"/>
      <c r="L72" s="14"/>
      <c r="M72" s="14"/>
    </row>
    <row r="73" spans="1:13" ht="21" customHeight="1">
      <c r="A73" s="12" t="s">
        <v>139</v>
      </c>
      <c r="D73" s="7"/>
      <c r="E73" s="5"/>
      <c r="F73" s="7"/>
      <c r="G73" s="17">
        <f>SUM(G69:G71)</f>
        <v>17769</v>
      </c>
      <c r="H73" s="17"/>
      <c r="I73" s="17">
        <f>SUM(I69:I71)</f>
        <v>12186</v>
      </c>
      <c r="J73" s="17"/>
      <c r="K73" s="17">
        <f>SUM(K69:K71)</f>
        <v>21177</v>
      </c>
      <c r="L73" s="17"/>
      <c r="M73" s="17">
        <f>SUM(M69:M71)</f>
        <v>14036</v>
      </c>
    </row>
    <row r="74" spans="1:13" ht="7.5" customHeight="1">
      <c r="A74" s="11"/>
      <c r="D74" s="7"/>
      <c r="E74" s="5"/>
      <c r="F74" s="7"/>
      <c r="G74" s="17"/>
      <c r="H74" s="17"/>
      <c r="I74" s="17"/>
      <c r="J74" s="17"/>
      <c r="K74" s="17"/>
      <c r="L74" s="17"/>
      <c r="M74" s="17"/>
    </row>
    <row r="75" spans="1:13" ht="21" customHeight="1">
      <c r="A75" s="7" t="s">
        <v>137</v>
      </c>
      <c r="D75" s="7"/>
      <c r="E75" s="5"/>
      <c r="F75" s="7"/>
      <c r="G75" s="83">
        <v>-2860</v>
      </c>
      <c r="H75" s="17"/>
      <c r="I75" s="83">
        <v>-12560</v>
      </c>
      <c r="J75" s="17"/>
      <c r="K75" s="83">
        <v>-2860</v>
      </c>
      <c r="L75" s="17"/>
      <c r="M75" s="83">
        <v>-12560</v>
      </c>
    </row>
    <row r="76" spans="1:13" ht="7.5" customHeight="1">
      <c r="A76" s="12"/>
      <c r="D76" s="7"/>
      <c r="E76" s="5"/>
      <c r="F76" s="7"/>
      <c r="G76" s="17"/>
      <c r="H76" s="17"/>
      <c r="I76" s="17"/>
      <c r="J76" s="17"/>
      <c r="K76" s="17"/>
      <c r="L76" s="17"/>
      <c r="M76" s="17"/>
    </row>
    <row r="77" spans="1:13" ht="21" customHeight="1" thickBot="1">
      <c r="A77" s="12" t="s">
        <v>132</v>
      </c>
      <c r="D77" s="7"/>
      <c r="E77" s="5"/>
      <c r="F77" s="7"/>
      <c r="G77" s="115">
        <f>SUM(G73:G75)</f>
        <v>14909</v>
      </c>
      <c r="H77" s="17"/>
      <c r="I77" s="115">
        <f>SUM(I73:I75)</f>
        <v>-374</v>
      </c>
      <c r="J77" s="17"/>
      <c r="K77" s="115">
        <f>SUM(K73:K75)</f>
        <v>18317</v>
      </c>
      <c r="L77" s="17"/>
      <c r="M77" s="115">
        <f>SUM(M73:M75)</f>
        <v>1476</v>
      </c>
    </row>
    <row r="78" spans="1:13" ht="7.5" customHeight="1" thickTop="1">
      <c r="A78" s="12"/>
      <c r="D78" s="7"/>
      <c r="E78" s="5"/>
      <c r="F78" s="7"/>
      <c r="G78" s="17"/>
      <c r="H78" s="17"/>
      <c r="I78" s="17"/>
      <c r="J78" s="17"/>
      <c r="K78" s="17"/>
      <c r="L78" s="17"/>
      <c r="M78" s="17"/>
    </row>
    <row r="79" spans="1:13" ht="21" customHeight="1">
      <c r="A79" s="12" t="s">
        <v>140</v>
      </c>
      <c r="B79" s="7"/>
      <c r="C79" s="7"/>
      <c r="D79" s="7"/>
      <c r="E79" s="5"/>
      <c r="F79" s="7"/>
      <c r="G79" s="17"/>
      <c r="H79" s="17"/>
      <c r="I79" s="17"/>
      <c r="J79" s="17"/>
      <c r="K79" s="17"/>
      <c r="L79" s="17"/>
      <c r="M79" s="17"/>
    </row>
    <row r="80" spans="1:13" ht="21" customHeight="1">
      <c r="A80" s="12"/>
      <c r="B80" s="7" t="s">
        <v>62</v>
      </c>
      <c r="C80" s="7"/>
      <c r="D80" s="7"/>
      <c r="E80" s="5"/>
      <c r="F80" s="7"/>
      <c r="G80" s="17">
        <f>+G73</f>
        <v>17769</v>
      </c>
      <c r="H80" s="17"/>
      <c r="I80" s="17">
        <f>+I73</f>
        <v>12186</v>
      </c>
      <c r="J80" s="17"/>
      <c r="K80" s="17">
        <f>+K73</f>
        <v>21177</v>
      </c>
      <c r="L80" s="17"/>
      <c r="M80" s="17">
        <f>+M73</f>
        <v>14036</v>
      </c>
    </row>
    <row r="81" spans="1:13" ht="21" customHeight="1">
      <c r="A81" s="12"/>
      <c r="B81" s="7" t="s">
        <v>107</v>
      </c>
      <c r="C81" s="7"/>
      <c r="D81" s="7"/>
      <c r="E81" s="5"/>
      <c r="F81" s="7"/>
      <c r="G81" s="17" t="s">
        <v>72</v>
      </c>
      <c r="H81" s="17"/>
      <c r="I81" s="17" t="s">
        <v>72</v>
      </c>
      <c r="J81" s="17"/>
      <c r="K81" s="17" t="s">
        <v>72</v>
      </c>
      <c r="L81" s="17"/>
      <c r="M81" s="17" t="s">
        <v>72</v>
      </c>
    </row>
    <row r="82" spans="1:13" ht="21" customHeight="1" thickBot="1">
      <c r="A82" s="12"/>
      <c r="B82" s="7"/>
      <c r="C82" s="7"/>
      <c r="D82" s="7"/>
      <c r="E82" s="5"/>
      <c r="F82" s="7"/>
      <c r="G82" s="116">
        <f>SUM(G80:G81)</f>
        <v>17769</v>
      </c>
      <c r="H82" s="17"/>
      <c r="I82" s="116">
        <f>SUM(I80:I81)</f>
        <v>12186</v>
      </c>
      <c r="J82" s="17"/>
      <c r="K82" s="116">
        <f>SUM(K80:K81)</f>
        <v>21177</v>
      </c>
      <c r="L82" s="17"/>
      <c r="M82" s="116">
        <f>SUM(M80:M81)</f>
        <v>14036</v>
      </c>
    </row>
    <row r="83" spans="4:13" ht="7.5" customHeight="1" thickTop="1">
      <c r="D83" s="7"/>
      <c r="E83" s="5"/>
      <c r="F83" s="7"/>
      <c r="G83" s="117"/>
      <c r="H83" s="117"/>
      <c r="I83" s="117"/>
      <c r="J83" s="117"/>
      <c r="K83" s="117"/>
      <c r="L83" s="117"/>
      <c r="M83" s="117"/>
    </row>
    <row r="84" spans="1:13" ht="21" customHeight="1">
      <c r="A84" s="12" t="s">
        <v>133</v>
      </c>
      <c r="B84" s="7"/>
      <c r="D84" s="7"/>
      <c r="E84" s="5"/>
      <c r="F84" s="7"/>
      <c r="G84" s="117"/>
      <c r="H84" s="117"/>
      <c r="I84" s="117"/>
      <c r="J84" s="117"/>
      <c r="K84" s="117"/>
      <c r="L84" s="117"/>
      <c r="M84" s="117"/>
    </row>
    <row r="85" spans="2:13" ht="21" customHeight="1">
      <c r="B85" s="7" t="s">
        <v>62</v>
      </c>
      <c r="D85" s="7"/>
      <c r="E85" s="5"/>
      <c r="F85" s="7"/>
      <c r="G85" s="14">
        <f>+G77</f>
        <v>14909</v>
      </c>
      <c r="H85" s="117"/>
      <c r="I85" s="14">
        <f>+I77</f>
        <v>-374</v>
      </c>
      <c r="J85" s="117"/>
      <c r="K85" s="14">
        <f>+K77</f>
        <v>18317</v>
      </c>
      <c r="L85" s="117"/>
      <c r="M85" s="14">
        <f>+M77</f>
        <v>1476</v>
      </c>
    </row>
    <row r="86" spans="2:13" ht="21" customHeight="1">
      <c r="B86" s="7" t="s">
        <v>107</v>
      </c>
      <c r="D86" s="7"/>
      <c r="E86" s="5"/>
      <c r="F86" s="7"/>
      <c r="G86" s="114" t="s">
        <v>72</v>
      </c>
      <c r="H86" s="25"/>
      <c r="I86" s="114" t="s">
        <v>72</v>
      </c>
      <c r="J86" s="25"/>
      <c r="K86" s="114" t="s">
        <v>72</v>
      </c>
      <c r="L86" s="25"/>
      <c r="M86" s="114" t="s">
        <v>72</v>
      </c>
    </row>
    <row r="87" spans="4:13" ht="21" customHeight="1" thickBot="1">
      <c r="D87" s="7"/>
      <c r="E87" s="5"/>
      <c r="F87" s="7"/>
      <c r="G87" s="119">
        <f>SUM(G85:G86)</f>
        <v>14909</v>
      </c>
      <c r="H87" s="117"/>
      <c r="I87" s="119">
        <f>SUM(I85:I86)</f>
        <v>-374</v>
      </c>
      <c r="J87" s="117"/>
      <c r="K87" s="119">
        <f>SUM(K85:K86)</f>
        <v>18317</v>
      </c>
      <c r="L87" s="117"/>
      <c r="M87" s="119">
        <f>SUM(M85:M86)</f>
        <v>1476</v>
      </c>
    </row>
    <row r="88" spans="4:13" ht="7.5" customHeight="1" thickTop="1">
      <c r="D88" s="7"/>
      <c r="E88" s="5"/>
      <c r="F88" s="7"/>
      <c r="G88" s="117"/>
      <c r="H88" s="117"/>
      <c r="I88" s="117"/>
      <c r="J88" s="117"/>
      <c r="K88" s="117"/>
      <c r="L88" s="117"/>
      <c r="M88" s="117"/>
    </row>
    <row r="89" spans="1:13" ht="21" customHeight="1">
      <c r="A89" s="121" t="s">
        <v>141</v>
      </c>
      <c r="D89" s="7"/>
      <c r="E89" s="5"/>
      <c r="F89" s="7"/>
      <c r="G89" s="117"/>
      <c r="H89" s="117"/>
      <c r="I89" s="117"/>
      <c r="J89" s="117"/>
      <c r="K89" s="117"/>
      <c r="L89" s="117"/>
      <c r="M89" s="117"/>
    </row>
    <row r="90" spans="1:13" ht="21" customHeight="1" thickBot="1">
      <c r="A90" s="121" t="s">
        <v>108</v>
      </c>
      <c r="D90" s="7"/>
      <c r="E90" s="5"/>
      <c r="F90" s="7"/>
      <c r="G90" s="156">
        <f>G73/900000</f>
        <v>0.019743333333333335</v>
      </c>
      <c r="H90" s="122"/>
      <c r="I90" s="157">
        <f>I73/900000</f>
        <v>0.01354</v>
      </c>
      <c r="J90" s="122"/>
      <c r="K90" s="156">
        <f>K73/900000</f>
        <v>0.02353</v>
      </c>
      <c r="L90" s="122"/>
      <c r="M90" s="157">
        <f>M73/900000</f>
        <v>0.015595555555555555</v>
      </c>
    </row>
    <row r="91" ht="21" customHeight="1" thickTop="1"/>
  </sheetData>
  <sheetProtection/>
  <mergeCells count="8">
    <mergeCell ref="G51:I51"/>
    <mergeCell ref="K51:M51"/>
    <mergeCell ref="K1:M1"/>
    <mergeCell ref="G6:I6"/>
    <mergeCell ref="K6:M6"/>
    <mergeCell ref="G5:M5"/>
    <mergeCell ref="K46:M46"/>
    <mergeCell ref="G50:M50"/>
  </mergeCells>
  <printOptions/>
  <pageMargins left="0.7086614173228347" right="0.35433070866141736" top="0.7874015748031497" bottom="0.7874015748031497" header="0.3937007874015748" footer="0.35433070866141736"/>
  <pageSetup firstPageNumber="6" useFirstPageNumber="1" horizontalDpi="600" verticalDpi="600" orientation="portrait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SheetLayoutView="85" workbookViewId="0" topLeftCell="A4">
      <selection activeCell="C14" sqref="C14"/>
    </sheetView>
  </sheetViews>
  <sheetFormatPr defaultColWidth="9.140625" defaultRowHeight="24.75" customHeight="1"/>
  <cols>
    <col min="1" max="1" width="15.7109375" style="38" customWidth="1"/>
    <col min="2" max="2" width="26.8515625" style="38" customWidth="1"/>
    <col min="3" max="3" width="1.57421875" style="38" customWidth="1"/>
    <col min="4" max="4" width="14.28125" style="38" customWidth="1"/>
    <col min="5" max="5" width="1.421875" style="38" customWidth="1"/>
    <col min="6" max="6" width="14.28125" style="38" customWidth="1"/>
    <col min="7" max="7" width="1.421875" style="38" customWidth="1"/>
    <col min="8" max="8" width="14.28125" style="38" customWidth="1"/>
    <col min="9" max="9" width="1.421875" style="38" customWidth="1"/>
    <col min="10" max="10" width="14.28125" style="38" customWidth="1"/>
    <col min="11" max="11" width="1.28515625" style="38" customWidth="1"/>
    <col min="12" max="12" width="15.57421875" style="38" customWidth="1"/>
    <col min="13" max="13" width="1.28515625" style="38" customWidth="1"/>
    <col min="14" max="14" width="14.28125" style="38" customWidth="1"/>
    <col min="15" max="15" width="1.28515625" style="38" customWidth="1"/>
    <col min="16" max="16" width="14.28125" style="38" customWidth="1"/>
    <col min="17" max="17" width="1.28515625" style="38" customWidth="1"/>
    <col min="18" max="18" width="14.28125" style="38" customWidth="1"/>
    <col min="19" max="16384" width="9.140625" style="38" customWidth="1"/>
  </cols>
  <sheetData>
    <row r="1" spans="1:19" s="30" customFormat="1" ht="24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62" t="s">
        <v>127</v>
      </c>
      <c r="Q1" s="162"/>
      <c r="R1" s="162"/>
      <c r="S1" s="31"/>
    </row>
    <row r="2" spans="1:19" s="30" customFormat="1" ht="24" customHeigh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62" t="s">
        <v>128</v>
      </c>
      <c r="Q2" s="162"/>
      <c r="R2" s="162"/>
      <c r="S2" s="31"/>
    </row>
    <row r="3" spans="1:18" s="30" customFormat="1" ht="24" customHeight="1">
      <c r="A3" s="109" t="s">
        <v>162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4" ht="22.5" customHeight="1">
      <c r="A4" s="39"/>
      <c r="B4" s="39"/>
      <c r="C4" s="39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 ht="22.5" customHeight="1">
      <c r="A5" s="39"/>
      <c r="B5" s="39"/>
      <c r="C5" s="39"/>
      <c r="D5" s="163" t="s">
        <v>37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22.5" customHeight="1">
      <c r="A6" s="39"/>
      <c r="B6" s="39"/>
      <c r="C6" s="39"/>
      <c r="D6" s="161" t="s">
        <v>1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22.5" customHeight="1">
      <c r="A7" s="39"/>
      <c r="B7" s="39"/>
      <c r="C7" s="39"/>
      <c r="D7" s="161" t="s">
        <v>109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58"/>
      <c r="P7" s="158"/>
      <c r="Q7" s="158"/>
      <c r="R7" s="158"/>
    </row>
    <row r="8" spans="1:18" ht="22.5" customHeight="1">
      <c r="A8" s="6"/>
      <c r="B8" s="6"/>
      <c r="C8" s="39"/>
      <c r="E8" s="9"/>
      <c r="F8" s="9"/>
      <c r="G8" s="9"/>
      <c r="H8" s="164"/>
      <c r="I8" s="164"/>
      <c r="J8" s="164"/>
      <c r="K8" s="9"/>
      <c r="L8" s="9" t="s">
        <v>126</v>
      </c>
      <c r="M8" s="9"/>
      <c r="N8" s="9"/>
      <c r="O8" s="6"/>
      <c r="P8" s="9"/>
      <c r="Q8" s="6"/>
      <c r="R8" s="6"/>
    </row>
    <row r="9" spans="1:18" ht="22.5" customHeight="1">
      <c r="A9" s="6"/>
      <c r="B9" s="6"/>
      <c r="C9" s="39"/>
      <c r="E9" s="9"/>
      <c r="F9" s="9"/>
      <c r="G9" s="9"/>
      <c r="H9" s="165" t="s">
        <v>41</v>
      </c>
      <c r="I9" s="165"/>
      <c r="J9" s="165"/>
      <c r="K9" s="9"/>
      <c r="L9" s="4" t="s">
        <v>25</v>
      </c>
      <c r="M9" s="9"/>
      <c r="N9" s="9"/>
      <c r="O9" s="6"/>
      <c r="P9" s="9"/>
      <c r="Q9" s="6"/>
      <c r="R9" s="6"/>
    </row>
    <row r="10" spans="1:16" ht="22.5" customHeight="1">
      <c r="A10" s="6"/>
      <c r="B10" s="6"/>
      <c r="C10" s="6"/>
      <c r="D10" s="40" t="s">
        <v>29</v>
      </c>
      <c r="E10" s="9"/>
      <c r="F10" s="9"/>
      <c r="G10" s="9"/>
      <c r="H10" s="9" t="s">
        <v>76</v>
      </c>
      <c r="I10" s="9"/>
      <c r="J10" s="9"/>
      <c r="K10" s="9"/>
      <c r="L10" s="9" t="s">
        <v>90</v>
      </c>
      <c r="M10" s="9"/>
      <c r="N10" s="9" t="s">
        <v>43</v>
      </c>
      <c r="P10" s="9" t="s">
        <v>110</v>
      </c>
    </row>
    <row r="11" spans="1:18" ht="22.5" customHeight="1">
      <c r="A11" s="6"/>
      <c r="B11" s="6"/>
      <c r="C11" s="6"/>
      <c r="D11" s="40" t="s">
        <v>31</v>
      </c>
      <c r="E11" s="9"/>
      <c r="F11" s="9" t="s">
        <v>30</v>
      </c>
      <c r="G11" s="9"/>
      <c r="H11" s="9" t="s">
        <v>77</v>
      </c>
      <c r="I11" s="9"/>
      <c r="J11" s="9" t="s">
        <v>79</v>
      </c>
      <c r="K11" s="9"/>
      <c r="L11" s="9" t="s">
        <v>91</v>
      </c>
      <c r="M11" s="9"/>
      <c r="N11" s="9" t="s">
        <v>44</v>
      </c>
      <c r="P11" s="9" t="s">
        <v>111</v>
      </c>
      <c r="R11" s="9" t="s">
        <v>43</v>
      </c>
    </row>
    <row r="12" spans="1:18" ht="22.5" customHeight="1">
      <c r="A12" s="6"/>
      <c r="B12" s="6"/>
      <c r="C12" s="6"/>
      <c r="D12" s="41" t="s">
        <v>32</v>
      </c>
      <c r="E12" s="9"/>
      <c r="F12" s="4" t="s">
        <v>85</v>
      </c>
      <c r="G12" s="9"/>
      <c r="H12" s="4" t="s">
        <v>33</v>
      </c>
      <c r="I12" s="9"/>
      <c r="J12" s="4" t="s">
        <v>112</v>
      </c>
      <c r="K12" s="9"/>
      <c r="L12" s="4" t="s">
        <v>94</v>
      </c>
      <c r="M12" s="9"/>
      <c r="N12" s="4" t="s">
        <v>113</v>
      </c>
      <c r="O12" s="6"/>
      <c r="P12" s="4" t="s">
        <v>114</v>
      </c>
      <c r="Q12" s="6"/>
      <c r="R12" s="4" t="s">
        <v>115</v>
      </c>
    </row>
    <row r="13" spans="1:18" ht="22.5" customHeight="1">
      <c r="A13" s="42" t="s">
        <v>131</v>
      </c>
      <c r="B13" s="39"/>
      <c r="C13" s="39"/>
      <c r="D13" s="13">
        <v>900000</v>
      </c>
      <c r="E13" s="13"/>
      <c r="F13" s="13">
        <v>195672</v>
      </c>
      <c r="G13" s="13"/>
      <c r="H13" s="43">
        <v>6600</v>
      </c>
      <c r="I13" s="13"/>
      <c r="J13" s="14">
        <v>-4857</v>
      </c>
      <c r="K13" s="13"/>
      <c r="L13" s="13">
        <v>-66921</v>
      </c>
      <c r="M13" s="13"/>
      <c r="N13" s="13">
        <f>SUM(D13:L13)</f>
        <v>1030494</v>
      </c>
      <c r="O13" s="6"/>
      <c r="P13" s="44" t="s">
        <v>72</v>
      </c>
      <c r="Q13" s="6"/>
      <c r="R13" s="13">
        <f>SUM(N13:P13)</f>
        <v>1030494</v>
      </c>
    </row>
    <row r="14" spans="1:18" s="142" customFormat="1" ht="22.5" customHeight="1">
      <c r="A14" s="7" t="s">
        <v>156</v>
      </c>
      <c r="B14" s="150"/>
      <c r="C14" s="150"/>
      <c r="D14" s="74" t="s">
        <v>72</v>
      </c>
      <c r="E14" s="14"/>
      <c r="F14" s="74" t="s">
        <v>72</v>
      </c>
      <c r="G14" s="14"/>
      <c r="H14" s="78">
        <v>485</v>
      </c>
      <c r="I14" s="14"/>
      <c r="J14" s="14">
        <v>-485</v>
      </c>
      <c r="K14" s="14"/>
      <c r="L14" s="44" t="s">
        <v>72</v>
      </c>
      <c r="M14" s="14"/>
      <c r="N14" s="44" t="s">
        <v>72</v>
      </c>
      <c r="O14" s="7"/>
      <c r="P14" s="44" t="s">
        <v>72</v>
      </c>
      <c r="Q14" s="7"/>
      <c r="R14" s="44" t="s">
        <v>72</v>
      </c>
    </row>
    <row r="15" spans="1:18" s="142" customFormat="1" ht="22.5" customHeight="1">
      <c r="A15" s="7" t="s">
        <v>155</v>
      </c>
      <c r="B15" s="150"/>
      <c r="C15" s="150"/>
      <c r="D15" s="74" t="s">
        <v>72</v>
      </c>
      <c r="E15" s="14"/>
      <c r="F15" s="74" t="s">
        <v>72</v>
      </c>
      <c r="G15" s="14"/>
      <c r="H15" s="151" t="s">
        <v>72</v>
      </c>
      <c r="I15" s="14"/>
      <c r="J15" s="14">
        <v>-9000</v>
      </c>
      <c r="K15" s="14"/>
      <c r="L15" s="44" t="s">
        <v>72</v>
      </c>
      <c r="M15" s="14"/>
      <c r="N15" s="14">
        <f>SUM(D15:L15)</f>
        <v>-9000</v>
      </c>
      <c r="O15" s="7"/>
      <c r="P15" s="44" t="s">
        <v>72</v>
      </c>
      <c r="Q15" s="7"/>
      <c r="R15" s="152">
        <f>SUM(N15:P15)</f>
        <v>-9000</v>
      </c>
    </row>
    <row r="16" spans="1:20" s="142" customFormat="1" ht="22.5" customHeight="1">
      <c r="A16" s="7" t="s">
        <v>132</v>
      </c>
      <c r="B16" s="7"/>
      <c r="C16" s="7"/>
      <c r="D16" s="143" t="s">
        <v>72</v>
      </c>
      <c r="E16" s="144"/>
      <c r="F16" s="143" t="s">
        <v>72</v>
      </c>
      <c r="G16" s="144"/>
      <c r="H16" s="143" t="s">
        <v>72</v>
      </c>
      <c r="I16" s="14"/>
      <c r="J16" s="131">
        <f>งบกำไรขาดทุนเบ็ดเสร็จ!G73</f>
        <v>17769</v>
      </c>
      <c r="K16" s="14"/>
      <c r="L16" s="23">
        <f>งบกำไรขาดทุนเบ็ดเสร็จ!G75</f>
        <v>-2860</v>
      </c>
      <c r="M16" s="14"/>
      <c r="N16" s="141">
        <f>SUM(D16:L16)</f>
        <v>14909</v>
      </c>
      <c r="O16" s="7"/>
      <c r="P16" s="153" t="s">
        <v>72</v>
      </c>
      <c r="Q16" s="7"/>
      <c r="R16" s="154">
        <f>SUM(N16:P16)</f>
        <v>14909</v>
      </c>
      <c r="S16" s="7"/>
      <c r="T16" s="7"/>
    </row>
    <row r="17" spans="1:18" ht="22.5" customHeight="1" thickBot="1">
      <c r="A17" s="42" t="s">
        <v>160</v>
      </c>
      <c r="B17" s="39"/>
      <c r="C17" s="39"/>
      <c r="D17" s="45">
        <f>SUM(D13:D16)</f>
        <v>900000</v>
      </c>
      <c r="E17" s="13"/>
      <c r="F17" s="45">
        <f>SUM(F13:F16)</f>
        <v>195672</v>
      </c>
      <c r="G17" s="13"/>
      <c r="H17" s="45">
        <f>SUM(H13:H16)</f>
        <v>7085</v>
      </c>
      <c r="I17" s="13"/>
      <c r="J17" s="45">
        <f>SUM(J13:J16)</f>
        <v>3427</v>
      </c>
      <c r="K17" s="13"/>
      <c r="L17" s="45">
        <f>SUM(L13:L16)</f>
        <v>-69781</v>
      </c>
      <c r="M17" s="13"/>
      <c r="N17" s="46">
        <f>SUM(D17:L17)</f>
        <v>1036403</v>
      </c>
      <c r="O17" s="6"/>
      <c r="P17" s="47" t="s">
        <v>72</v>
      </c>
      <c r="Q17" s="6"/>
      <c r="R17" s="45">
        <f>SUM(N17:P17)</f>
        <v>1036403</v>
      </c>
    </row>
    <row r="18" spans="1:18" ht="18" customHeight="1" thickTop="1">
      <c r="A18" s="42"/>
      <c r="B18" s="39"/>
      <c r="C18" s="3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8"/>
      <c r="O18" s="6"/>
      <c r="P18" s="33"/>
      <c r="Q18" s="6"/>
      <c r="R18" s="13"/>
    </row>
    <row r="19" spans="1:18" ht="18" customHeight="1">
      <c r="A19" s="42"/>
      <c r="B19" s="39"/>
      <c r="C19" s="3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/>
      <c r="O19" s="6"/>
      <c r="P19" s="33"/>
      <c r="Q19" s="6"/>
      <c r="R19" s="13"/>
    </row>
    <row r="20" spans="1:18" ht="22.5" customHeight="1">
      <c r="A20" s="42" t="s">
        <v>142</v>
      </c>
      <c r="D20" s="49">
        <v>900000</v>
      </c>
      <c r="F20" s="49">
        <v>195672</v>
      </c>
      <c r="H20" s="49">
        <v>6600</v>
      </c>
      <c r="J20" s="49">
        <v>-25398</v>
      </c>
      <c r="L20" s="49">
        <v>-60303</v>
      </c>
      <c r="N20" s="49">
        <v>1016571</v>
      </c>
      <c r="P20" s="33" t="s">
        <v>72</v>
      </c>
      <c r="R20" s="13">
        <f>SUM(N20:P20)</f>
        <v>1016571</v>
      </c>
    </row>
    <row r="21" spans="1:18" s="142" customFormat="1" ht="22.5" customHeight="1">
      <c r="A21" s="7" t="s">
        <v>132</v>
      </c>
      <c r="D21" s="143" t="s">
        <v>72</v>
      </c>
      <c r="E21" s="144"/>
      <c r="F21" s="143" t="s">
        <v>72</v>
      </c>
      <c r="G21" s="144"/>
      <c r="H21" s="143" t="s">
        <v>72</v>
      </c>
      <c r="I21" s="144"/>
      <c r="J21" s="143">
        <f>งบกำไรขาดทุนเบ็ดเสร็จ!I73</f>
        <v>12186</v>
      </c>
      <c r="K21" s="144"/>
      <c r="L21" s="143">
        <f>งบกำไรขาดทุนเบ็ดเสร็จ!I75</f>
        <v>-12560</v>
      </c>
      <c r="M21" s="144"/>
      <c r="N21" s="145">
        <f>SUM(D21:M21)</f>
        <v>-374</v>
      </c>
      <c r="O21" s="87"/>
      <c r="P21" s="146" t="s">
        <v>72</v>
      </c>
      <c r="Q21" s="87"/>
      <c r="R21" s="147">
        <f>SUM(N21:Q21)</f>
        <v>-374</v>
      </c>
    </row>
    <row r="22" spans="1:18" ht="22.5" customHeight="1" thickBot="1">
      <c r="A22" s="42" t="s">
        <v>161</v>
      </c>
      <c r="D22" s="51">
        <f>SUM(D20:D21)</f>
        <v>900000</v>
      </c>
      <c r="F22" s="51">
        <f>SUM(F20:F21)</f>
        <v>195672</v>
      </c>
      <c r="H22" s="51">
        <f>SUM(H20:H21)</f>
        <v>6600</v>
      </c>
      <c r="J22" s="51">
        <f>SUM(J20:J21)</f>
        <v>-13212</v>
      </c>
      <c r="L22" s="51">
        <f>SUM(L20:L21)</f>
        <v>-72863</v>
      </c>
      <c r="N22" s="51">
        <f>SUM(N20:N21)</f>
        <v>1016197</v>
      </c>
      <c r="P22" s="52" t="s">
        <v>72</v>
      </c>
      <c r="R22" s="51">
        <f>SUM(R20:R21)</f>
        <v>1016197</v>
      </c>
    </row>
    <row r="23" ht="24.75" customHeight="1" thickTop="1"/>
    <row r="36" ht="24.75" customHeight="1">
      <c r="G36" s="50"/>
    </row>
    <row r="40" ht="24.75" customHeight="1">
      <c r="G40" s="50"/>
    </row>
    <row r="79" ht="24.75" customHeight="1">
      <c r="F79" s="38" t="s">
        <v>118</v>
      </c>
    </row>
  </sheetData>
  <sheetProtection/>
  <mergeCells count="7">
    <mergeCell ref="P1:R1"/>
    <mergeCell ref="P2:R2"/>
    <mergeCell ref="D7:N7"/>
    <mergeCell ref="D6:R6"/>
    <mergeCell ref="D5:R5"/>
    <mergeCell ref="H8:J8"/>
    <mergeCell ref="H9:J9"/>
  </mergeCells>
  <printOptions/>
  <pageMargins left="0.7086614173228347" right="0.5118110236220472" top="0.7874015748031497" bottom="0.7874015748031497" header="0.3937007874015748" footer="0.5118110236220472"/>
  <pageSetup firstPageNumber="8" useFirstPageNumber="1" fitToHeight="1" fitToWidth="1" horizontalDpi="600" verticalDpi="600" orientation="landscape" paperSize="9" scale="9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SheetLayoutView="100" zoomScalePageLayoutView="0" workbookViewId="0" topLeftCell="A1">
      <selection activeCell="A7" sqref="A7"/>
    </sheetView>
  </sheetViews>
  <sheetFormatPr defaultColWidth="9.140625" defaultRowHeight="22.5" customHeight="1"/>
  <cols>
    <col min="1" max="1" width="30.7109375" style="38" customWidth="1"/>
    <col min="2" max="2" width="15.7109375" style="66" customWidth="1"/>
    <col min="3" max="3" width="1.421875" style="38" customWidth="1"/>
    <col min="4" max="4" width="15.7109375" style="38" customWidth="1"/>
    <col min="5" max="5" width="1.421875" style="38" customWidth="1"/>
    <col min="6" max="6" width="15.7109375" style="38" customWidth="1"/>
    <col min="7" max="7" width="1.421875" style="38" customWidth="1"/>
    <col min="8" max="8" width="15.7109375" style="38" customWidth="1"/>
    <col min="9" max="9" width="1.421875" style="38" customWidth="1"/>
    <col min="10" max="10" width="15.7109375" style="38" customWidth="1"/>
    <col min="11" max="11" width="1.421875" style="38" customWidth="1"/>
    <col min="12" max="12" width="15.7109375" style="38" customWidth="1"/>
    <col min="13" max="13" width="1.421875" style="38" customWidth="1"/>
    <col min="14" max="14" width="15.7109375" style="38" customWidth="1"/>
    <col min="15" max="16384" width="9.140625" style="38" customWidth="1"/>
  </cols>
  <sheetData>
    <row r="1" spans="1:14" s="30" customFormat="1" ht="24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26"/>
      <c r="L1" s="162" t="s">
        <v>127</v>
      </c>
      <c r="M1" s="162"/>
      <c r="N1" s="162"/>
    </row>
    <row r="2" spans="1:14" s="30" customFormat="1" ht="24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26"/>
      <c r="L2" s="162" t="s">
        <v>128</v>
      </c>
      <c r="M2" s="162"/>
      <c r="N2" s="162"/>
    </row>
    <row r="3" spans="1:14" s="30" customFormat="1" ht="24" customHeight="1">
      <c r="A3" s="53" t="str">
        <f>ส่วนของผู้ถือหุ้นงบรวม!A3</f>
        <v>สำหรับงวดเก้าเดือนสิ้นสุดวันที่ 30 กันยายน 2555 และ 2554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1" customHeight="1">
      <c r="A4" s="39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1" customHeight="1">
      <c r="A5" s="39"/>
      <c r="C5" s="6"/>
      <c r="D5" s="163" t="s">
        <v>37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21" customHeight="1">
      <c r="A6" s="39"/>
      <c r="C6" s="6"/>
      <c r="D6" s="161" t="s">
        <v>2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21" customHeight="1">
      <c r="A7" s="39"/>
      <c r="C7" s="6"/>
      <c r="D7" s="9"/>
      <c r="E7" s="9"/>
      <c r="F7" s="9"/>
      <c r="G7" s="9"/>
      <c r="H7" s="166"/>
      <c r="I7" s="166"/>
      <c r="J7" s="166"/>
      <c r="K7" s="9"/>
      <c r="L7" s="1" t="s">
        <v>126</v>
      </c>
      <c r="M7" s="9"/>
      <c r="N7" s="9"/>
    </row>
    <row r="8" spans="1:14" ht="21" customHeight="1">
      <c r="A8" s="39"/>
      <c r="C8" s="6"/>
      <c r="D8" s="9"/>
      <c r="E8" s="9"/>
      <c r="F8" s="9"/>
      <c r="G8" s="9"/>
      <c r="H8" s="163" t="s">
        <v>41</v>
      </c>
      <c r="I8" s="163"/>
      <c r="J8" s="163"/>
      <c r="K8" s="9"/>
      <c r="L8" s="4" t="s">
        <v>25</v>
      </c>
      <c r="M8" s="9"/>
      <c r="N8" s="9"/>
    </row>
    <row r="9" spans="1:14" ht="21" customHeight="1">
      <c r="A9" s="39"/>
      <c r="C9" s="9"/>
      <c r="D9" s="9" t="s">
        <v>29</v>
      </c>
      <c r="E9" s="9"/>
      <c r="F9" s="9"/>
      <c r="G9" s="9"/>
      <c r="H9" s="9" t="s">
        <v>76</v>
      </c>
      <c r="I9" s="9"/>
      <c r="J9" s="9"/>
      <c r="K9" s="9"/>
      <c r="L9" s="9" t="s">
        <v>90</v>
      </c>
      <c r="M9" s="9"/>
      <c r="N9" s="9"/>
    </row>
    <row r="10" spans="1:14" ht="21" customHeight="1">
      <c r="A10" s="39"/>
      <c r="C10" s="9"/>
      <c r="D10" s="9" t="s">
        <v>31</v>
      </c>
      <c r="E10" s="9"/>
      <c r="F10" s="9" t="s">
        <v>30</v>
      </c>
      <c r="G10" s="9"/>
      <c r="H10" s="9" t="s">
        <v>77</v>
      </c>
      <c r="I10" s="9"/>
      <c r="J10" s="9" t="s">
        <v>79</v>
      </c>
      <c r="K10" s="9"/>
      <c r="L10" s="9" t="s">
        <v>91</v>
      </c>
      <c r="M10" s="9"/>
      <c r="N10" s="9" t="s">
        <v>43</v>
      </c>
    </row>
    <row r="11" spans="1:14" ht="21" customHeight="1">
      <c r="A11" s="6"/>
      <c r="C11" s="9"/>
      <c r="D11" s="4" t="s">
        <v>32</v>
      </c>
      <c r="E11" s="9"/>
      <c r="F11" s="4" t="s">
        <v>85</v>
      </c>
      <c r="G11" s="9"/>
      <c r="H11" s="4" t="s">
        <v>33</v>
      </c>
      <c r="I11" s="9"/>
      <c r="J11" s="4" t="s">
        <v>112</v>
      </c>
      <c r="K11" s="9"/>
      <c r="L11" s="4" t="s">
        <v>94</v>
      </c>
      <c r="M11" s="9"/>
      <c r="N11" s="4" t="s">
        <v>115</v>
      </c>
    </row>
    <row r="12" spans="1:14" ht="21" customHeight="1">
      <c r="A12" s="42" t="s">
        <v>131</v>
      </c>
      <c r="C12" s="33"/>
      <c r="D12" s="13">
        <v>900000</v>
      </c>
      <c r="E12" s="13"/>
      <c r="F12" s="43">
        <v>195672</v>
      </c>
      <c r="G12" s="43"/>
      <c r="H12" s="43">
        <v>6600</v>
      </c>
      <c r="I12" s="13"/>
      <c r="J12" s="67">
        <v>9656</v>
      </c>
      <c r="K12" s="13"/>
      <c r="L12" s="13">
        <v>-66921</v>
      </c>
      <c r="M12" s="13"/>
      <c r="N12" s="13">
        <f>SUM(D12:L12)</f>
        <v>1045007</v>
      </c>
    </row>
    <row r="13" spans="1:14" ht="21" customHeight="1">
      <c r="A13" s="6" t="s">
        <v>156</v>
      </c>
      <c r="C13" s="33"/>
      <c r="D13" s="33" t="s">
        <v>72</v>
      </c>
      <c r="E13" s="33"/>
      <c r="F13" s="33" t="s">
        <v>72</v>
      </c>
      <c r="G13" s="33"/>
      <c r="H13" s="13">
        <v>485</v>
      </c>
      <c r="I13" s="33"/>
      <c r="J13" s="13">
        <v>-485</v>
      </c>
      <c r="K13" s="13"/>
      <c r="L13" s="33" t="s">
        <v>72</v>
      </c>
      <c r="M13" s="33"/>
      <c r="N13" s="33" t="s">
        <v>72</v>
      </c>
    </row>
    <row r="14" spans="1:14" ht="21" customHeight="1">
      <c r="A14" s="6" t="s">
        <v>155</v>
      </c>
      <c r="C14" s="33"/>
      <c r="D14" s="33" t="s">
        <v>72</v>
      </c>
      <c r="E14" s="33"/>
      <c r="F14" s="33" t="s">
        <v>72</v>
      </c>
      <c r="G14" s="33"/>
      <c r="H14" s="33" t="s">
        <v>72</v>
      </c>
      <c r="I14" s="33"/>
      <c r="J14" s="13">
        <f>-9000</f>
        <v>-9000</v>
      </c>
      <c r="K14" s="13"/>
      <c r="L14" s="33" t="s">
        <v>72</v>
      </c>
      <c r="M14" s="33"/>
      <c r="N14" s="13">
        <f>SUM(D14:L14)</f>
        <v>-9000</v>
      </c>
    </row>
    <row r="15" spans="1:14" ht="21" customHeight="1">
      <c r="A15" s="6" t="s">
        <v>132</v>
      </c>
      <c r="C15" s="33"/>
      <c r="D15" s="33" t="s">
        <v>72</v>
      </c>
      <c r="E15" s="33"/>
      <c r="F15" s="33" t="s">
        <v>72</v>
      </c>
      <c r="G15" s="33"/>
      <c r="H15" s="33" t="s">
        <v>72</v>
      </c>
      <c r="I15" s="33"/>
      <c r="J15" s="13">
        <f>งบกำไรขาดทุนเบ็ดเสร็จ!K73</f>
        <v>21177</v>
      </c>
      <c r="K15" s="13"/>
      <c r="L15" s="13">
        <f>งบกำไรขาดทุนเบ็ดเสร็จ!K75</f>
        <v>-2860</v>
      </c>
      <c r="M15" s="33"/>
      <c r="N15" s="13">
        <f>SUM(D15:L15)</f>
        <v>18317</v>
      </c>
    </row>
    <row r="16" spans="1:14" ht="21" customHeight="1" thickBot="1">
      <c r="A16" s="42" t="s">
        <v>160</v>
      </c>
      <c r="C16" s="33"/>
      <c r="D16" s="45">
        <f>SUM(D12:D15)</f>
        <v>900000</v>
      </c>
      <c r="E16" s="33"/>
      <c r="F16" s="45">
        <f>SUM(F12:F15)</f>
        <v>195672</v>
      </c>
      <c r="G16" s="33"/>
      <c r="H16" s="45">
        <f>SUM(H12:H14)</f>
        <v>7085</v>
      </c>
      <c r="I16" s="33"/>
      <c r="J16" s="45">
        <f>SUM(J12:J15)</f>
        <v>21348</v>
      </c>
      <c r="K16" s="33"/>
      <c r="L16" s="45">
        <f>SUM(L12:L15)</f>
        <v>-69781</v>
      </c>
      <c r="M16" s="33"/>
      <c r="N16" s="45">
        <f>SUM(D16:L16)</f>
        <v>1054324</v>
      </c>
    </row>
    <row r="17" spans="1:14" ht="17.25" customHeight="1" thickTop="1">
      <c r="A17" s="42"/>
      <c r="C17" s="33"/>
      <c r="D17" s="13"/>
      <c r="E17" s="33"/>
      <c r="F17" s="13"/>
      <c r="G17" s="33"/>
      <c r="H17" s="13"/>
      <c r="I17" s="33"/>
      <c r="J17" s="13"/>
      <c r="K17" s="33"/>
      <c r="L17" s="13"/>
      <c r="M17" s="33"/>
      <c r="N17" s="13"/>
    </row>
    <row r="18" spans="1:14" ht="17.25" customHeight="1">
      <c r="A18" s="42"/>
      <c r="C18" s="33"/>
      <c r="D18" s="13"/>
      <c r="E18" s="33"/>
      <c r="F18" s="13"/>
      <c r="G18" s="33"/>
      <c r="H18" s="13"/>
      <c r="I18" s="33"/>
      <c r="J18" s="13"/>
      <c r="K18" s="33"/>
      <c r="L18" s="13"/>
      <c r="M18" s="33"/>
      <c r="N18" s="13"/>
    </row>
    <row r="19" spans="1:14" s="142" customFormat="1" ht="21" customHeight="1">
      <c r="A19" s="148" t="s">
        <v>143</v>
      </c>
      <c r="B19" s="149"/>
      <c r="C19" s="14"/>
      <c r="D19" s="14">
        <v>900000</v>
      </c>
      <c r="E19" s="14"/>
      <c r="F19" s="14">
        <v>195672</v>
      </c>
      <c r="G19" s="78"/>
      <c r="H19" s="14">
        <v>6600</v>
      </c>
      <c r="I19" s="14"/>
      <c r="J19" s="14">
        <v>-15553</v>
      </c>
      <c r="K19" s="14"/>
      <c r="L19" s="14">
        <v>-60303</v>
      </c>
      <c r="M19" s="14"/>
      <c r="N19" s="14">
        <f>SUM(D19:L19)</f>
        <v>1026416</v>
      </c>
    </row>
    <row r="20" spans="1:16" s="142" customFormat="1" ht="21" customHeight="1">
      <c r="A20" s="7" t="s">
        <v>132</v>
      </c>
      <c r="B20" s="149"/>
      <c r="C20" s="14"/>
      <c r="D20" s="143" t="s">
        <v>72</v>
      </c>
      <c r="E20" s="144"/>
      <c r="F20" s="143" t="s">
        <v>72</v>
      </c>
      <c r="G20" s="144"/>
      <c r="H20" s="143" t="s">
        <v>72</v>
      </c>
      <c r="I20" s="144"/>
      <c r="J20" s="14">
        <f>งบกำไรขาดทุนเบ็ดเสร็จ!M73</f>
        <v>14036</v>
      </c>
      <c r="K20" s="14"/>
      <c r="L20" s="14">
        <f>งบกำไรขาดทุนเบ็ดเสร็จ!M75</f>
        <v>-12560</v>
      </c>
      <c r="M20" s="14"/>
      <c r="N20" s="14">
        <f>SUM(D20:M20)</f>
        <v>1476</v>
      </c>
      <c r="O20" s="7"/>
      <c r="P20" s="7"/>
    </row>
    <row r="21" spans="1:14" s="142" customFormat="1" ht="21" customHeight="1" thickBot="1">
      <c r="A21" s="148" t="s">
        <v>161</v>
      </c>
      <c r="B21" s="149"/>
      <c r="C21" s="14"/>
      <c r="D21" s="119">
        <f>SUM(D19:D20)</f>
        <v>900000</v>
      </c>
      <c r="E21" s="14"/>
      <c r="F21" s="119">
        <f>SUM(F19:F20)</f>
        <v>195672</v>
      </c>
      <c r="G21" s="14"/>
      <c r="H21" s="119">
        <f>SUM(H19:H20)</f>
        <v>6600</v>
      </c>
      <c r="I21" s="14"/>
      <c r="J21" s="119">
        <f>SUM(J19:J20)</f>
        <v>-1517</v>
      </c>
      <c r="K21" s="14"/>
      <c r="L21" s="119">
        <f>SUM(L19:L20)</f>
        <v>-72863</v>
      </c>
      <c r="M21" s="14"/>
      <c r="N21" s="119">
        <f>SUM(N19:N20)</f>
        <v>1027892</v>
      </c>
    </row>
    <row r="22" spans="1:14" ht="21" customHeight="1" thickTop="1">
      <c r="A22" s="39"/>
      <c r="B22" s="6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2.5" customHeight="1">
      <c r="A23" s="39"/>
      <c r="C23" s="13"/>
      <c r="D23" s="13"/>
      <c r="E23" s="13"/>
      <c r="F23" s="13"/>
      <c r="G23" s="13"/>
      <c r="H23" s="43"/>
      <c r="I23" s="13"/>
      <c r="J23" s="13"/>
      <c r="K23" s="13"/>
      <c r="L23" s="13"/>
      <c r="M23" s="13"/>
      <c r="N23" s="13"/>
    </row>
    <row r="79" ht="22.5" customHeight="1">
      <c r="E79" s="38" t="s">
        <v>118</v>
      </c>
    </row>
  </sheetData>
  <sheetProtection/>
  <mergeCells count="6">
    <mergeCell ref="L1:N1"/>
    <mergeCell ref="L2:N2"/>
    <mergeCell ref="D5:N5"/>
    <mergeCell ref="D6:N6"/>
    <mergeCell ref="H7:J7"/>
    <mergeCell ref="H8:J8"/>
  </mergeCells>
  <printOptions/>
  <pageMargins left="0.7086614173228347" right="0.5118110236220472" top="0.7874015748031497" bottom="0.7480314960629921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120" zoomScaleSheetLayoutView="100" zoomScalePageLayoutView="0" workbookViewId="0" topLeftCell="A41">
      <selection activeCell="E47" sqref="E47"/>
    </sheetView>
  </sheetViews>
  <sheetFormatPr defaultColWidth="9.140625" defaultRowHeight="21.75" customHeight="1"/>
  <cols>
    <col min="1" max="2" width="2.7109375" style="6" customWidth="1"/>
    <col min="3" max="4" width="4.7109375" style="8" customWidth="1"/>
    <col min="5" max="5" width="32.140625" style="8" customWidth="1"/>
    <col min="6" max="6" width="1.28515625" style="6" customWidth="1"/>
    <col min="7" max="7" width="14.140625" style="129" customWidth="1"/>
    <col min="8" max="8" width="1.28515625" style="6" customWidth="1"/>
    <col min="9" max="9" width="14.140625" style="7" customWidth="1"/>
    <col min="10" max="10" width="1.28515625" style="6" customWidth="1"/>
    <col min="11" max="11" width="14.140625" style="15" customWidth="1"/>
    <col min="12" max="12" width="1.28515625" style="6" customWidth="1"/>
    <col min="13" max="13" width="14.140625" style="7" customWidth="1"/>
    <col min="14" max="14" width="0.85546875" style="6" customWidth="1"/>
    <col min="15" max="16384" width="9.140625" style="6" customWidth="1"/>
  </cols>
  <sheetData>
    <row r="1" spans="1:16" s="87" customFormat="1" ht="22.5" customHeight="1">
      <c r="A1" s="132" t="s">
        <v>0</v>
      </c>
      <c r="B1" s="132"/>
      <c r="C1" s="132"/>
      <c r="D1" s="132"/>
      <c r="E1" s="132"/>
      <c r="F1" s="132"/>
      <c r="G1" s="86"/>
      <c r="H1" s="132"/>
      <c r="J1" s="26"/>
      <c r="L1" s="31"/>
      <c r="M1" s="2" t="s">
        <v>127</v>
      </c>
      <c r="N1" s="123"/>
      <c r="O1" s="123"/>
      <c r="P1" s="123"/>
    </row>
    <row r="2" spans="1:14" s="87" customFormat="1" ht="22.5" customHeight="1">
      <c r="A2" s="132" t="s">
        <v>45</v>
      </c>
      <c r="B2" s="132"/>
      <c r="C2" s="132"/>
      <c r="D2" s="132"/>
      <c r="E2" s="132"/>
      <c r="F2" s="132"/>
      <c r="G2" s="86"/>
      <c r="H2" s="132"/>
      <c r="J2" s="26"/>
      <c r="L2" s="31"/>
      <c r="M2" s="2" t="s">
        <v>128</v>
      </c>
      <c r="N2" s="2"/>
    </row>
    <row r="3" spans="1:13" s="87" customFormat="1" ht="22.5" customHeight="1">
      <c r="A3" s="133" t="s">
        <v>162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7" customFormat="1" ht="7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7" customFormat="1" ht="21" customHeight="1">
      <c r="A5" s="6"/>
      <c r="B5" s="6"/>
      <c r="C5" s="134"/>
      <c r="D5" s="134"/>
      <c r="E5" s="134"/>
      <c r="F5" s="6"/>
      <c r="G5" s="163" t="s">
        <v>37</v>
      </c>
      <c r="H5" s="163"/>
      <c r="I5" s="163"/>
      <c r="J5" s="163"/>
      <c r="K5" s="163"/>
      <c r="L5" s="163"/>
      <c r="M5" s="163"/>
    </row>
    <row r="6" spans="1:13" s="7" customFormat="1" ht="21" customHeight="1">
      <c r="A6" s="6"/>
      <c r="B6" s="6"/>
      <c r="C6" s="134"/>
      <c r="D6" s="134"/>
      <c r="E6" s="134"/>
      <c r="F6" s="6"/>
      <c r="G6" s="161" t="s">
        <v>1</v>
      </c>
      <c r="H6" s="161"/>
      <c r="I6" s="161"/>
      <c r="J6" s="10"/>
      <c r="K6" s="161" t="s">
        <v>2</v>
      </c>
      <c r="L6" s="161"/>
      <c r="M6" s="161"/>
    </row>
    <row r="7" spans="1:13" s="7" customFormat="1" ht="21" customHeight="1">
      <c r="A7" s="6"/>
      <c r="B7" s="6"/>
      <c r="C7" s="134"/>
      <c r="D7" s="134"/>
      <c r="E7" s="134"/>
      <c r="F7" s="6"/>
      <c r="G7" s="125">
        <v>2555</v>
      </c>
      <c r="H7" s="6"/>
      <c r="I7" s="125">
        <v>2554</v>
      </c>
      <c r="J7" s="10"/>
      <c r="K7" s="125">
        <v>2555</v>
      </c>
      <c r="L7" s="6"/>
      <c r="M7" s="125">
        <v>2554</v>
      </c>
    </row>
    <row r="8" spans="1:13" s="7" customFormat="1" ht="21" customHeight="1">
      <c r="A8" s="91" t="s">
        <v>46</v>
      </c>
      <c r="B8" s="6"/>
      <c r="C8" s="134"/>
      <c r="D8" s="134"/>
      <c r="E8" s="134"/>
      <c r="F8" s="6"/>
      <c r="G8" s="135"/>
      <c r="H8" s="6"/>
      <c r="I8" s="135"/>
      <c r="J8" s="10"/>
      <c r="K8" s="5"/>
      <c r="L8" s="9"/>
      <c r="M8" s="5"/>
    </row>
    <row r="9" spans="1:13" s="7" customFormat="1" ht="21" customHeight="1">
      <c r="A9" s="22" t="s">
        <v>138</v>
      </c>
      <c r="B9" s="6"/>
      <c r="C9" s="8"/>
      <c r="D9" s="8"/>
      <c r="E9" s="8"/>
      <c r="F9" s="10"/>
      <c r="G9" s="18">
        <f>งบกำไรขาดทุนเบ็ดเสร็จ!G69</f>
        <v>23358</v>
      </c>
      <c r="H9" s="19"/>
      <c r="I9" s="18">
        <f>งบกำไรขาดทุนเบ็ดเสร็จ!I69</f>
        <v>12186</v>
      </c>
      <c r="J9" s="19"/>
      <c r="K9" s="18">
        <f>งบกำไรขาดทุนเบ็ดเสร็จ!K69</f>
        <v>26766</v>
      </c>
      <c r="L9" s="136"/>
      <c r="M9" s="14">
        <f>งบกำไรขาดทุนเบ็ดเสร็จ!M69</f>
        <v>14036</v>
      </c>
    </row>
    <row r="10" spans="1:13" s="7" customFormat="1" ht="21" customHeight="1">
      <c r="A10" s="22" t="s">
        <v>80</v>
      </c>
      <c r="B10" s="6"/>
      <c r="C10" s="8"/>
      <c r="D10" s="8"/>
      <c r="E10" s="8"/>
      <c r="F10" s="10"/>
      <c r="G10" s="18"/>
      <c r="H10" s="19"/>
      <c r="I10" s="18"/>
      <c r="J10" s="19"/>
      <c r="K10" s="18"/>
      <c r="L10" s="136"/>
      <c r="M10" s="18"/>
    </row>
    <row r="11" spans="1:13" s="7" customFormat="1" ht="21" customHeight="1">
      <c r="A11" s="63" t="s">
        <v>47</v>
      </c>
      <c r="B11" s="6"/>
      <c r="C11" s="8"/>
      <c r="D11" s="8"/>
      <c r="E11" s="8"/>
      <c r="F11" s="10"/>
      <c r="G11" s="18">
        <v>23312</v>
      </c>
      <c r="H11" s="19"/>
      <c r="I11" s="18">
        <v>23230</v>
      </c>
      <c r="J11" s="19"/>
      <c r="K11" s="18">
        <v>22257</v>
      </c>
      <c r="L11" s="136"/>
      <c r="M11" s="18">
        <v>22874</v>
      </c>
    </row>
    <row r="12" spans="1:13" s="7" customFormat="1" ht="21" customHeight="1">
      <c r="A12" s="63" t="s">
        <v>148</v>
      </c>
      <c r="B12" s="6"/>
      <c r="C12" s="8"/>
      <c r="D12" s="8"/>
      <c r="E12" s="8"/>
      <c r="F12" s="10"/>
      <c r="G12" s="17">
        <v>7</v>
      </c>
      <c r="H12" s="19"/>
      <c r="I12" s="17" t="s">
        <v>72</v>
      </c>
      <c r="J12" s="19"/>
      <c r="K12" s="17">
        <v>7</v>
      </c>
      <c r="L12" s="136"/>
      <c r="M12" s="17" t="s">
        <v>72</v>
      </c>
    </row>
    <row r="13" spans="1:13" s="7" customFormat="1" ht="21" customHeight="1" hidden="1">
      <c r="A13" s="63" t="s">
        <v>149</v>
      </c>
      <c r="B13" s="6"/>
      <c r="C13" s="8"/>
      <c r="D13" s="8"/>
      <c r="E13" s="8"/>
      <c r="F13" s="10"/>
      <c r="G13" s="17"/>
      <c r="H13" s="19"/>
      <c r="I13" s="17"/>
      <c r="J13" s="19"/>
      <c r="K13" s="17"/>
      <c r="L13" s="136"/>
      <c r="M13" s="17"/>
    </row>
    <row r="14" spans="1:13" s="7" customFormat="1" ht="21" customHeight="1">
      <c r="A14" s="63" t="s">
        <v>56</v>
      </c>
      <c r="B14" s="6"/>
      <c r="C14" s="8"/>
      <c r="D14" s="8"/>
      <c r="E14" s="8"/>
      <c r="F14" s="10"/>
      <c r="G14" s="18">
        <v>-556</v>
      </c>
      <c r="H14" s="19"/>
      <c r="I14" s="18">
        <v>-276</v>
      </c>
      <c r="J14" s="19"/>
      <c r="K14" s="18">
        <v>-805</v>
      </c>
      <c r="L14" s="136"/>
      <c r="M14" s="18">
        <v>-425</v>
      </c>
    </row>
    <row r="15" spans="1:13" s="7" customFormat="1" ht="21" customHeight="1">
      <c r="A15" s="63" t="s">
        <v>64</v>
      </c>
      <c r="B15" s="6"/>
      <c r="C15" s="8"/>
      <c r="D15" s="8"/>
      <c r="E15" s="8"/>
      <c r="F15" s="10"/>
      <c r="G15" s="18">
        <v>-595</v>
      </c>
      <c r="H15" s="19"/>
      <c r="I15" s="18">
        <v>-896</v>
      </c>
      <c r="J15" s="19"/>
      <c r="K15" s="18">
        <v>-595</v>
      </c>
      <c r="L15" s="136"/>
      <c r="M15" s="18">
        <v>-896</v>
      </c>
    </row>
    <row r="16" spans="1:13" s="7" customFormat="1" ht="21" customHeight="1">
      <c r="A16" s="63" t="s">
        <v>55</v>
      </c>
      <c r="B16" s="6"/>
      <c r="C16" s="8"/>
      <c r="D16" s="8"/>
      <c r="E16" s="8"/>
      <c r="F16" s="10"/>
      <c r="G16" s="18">
        <v>1324</v>
      </c>
      <c r="H16" s="19"/>
      <c r="I16" s="18">
        <v>15</v>
      </c>
      <c r="J16" s="19"/>
      <c r="K16" s="17" t="s">
        <v>72</v>
      </c>
      <c r="L16" s="136"/>
      <c r="M16" s="18">
        <v>15</v>
      </c>
    </row>
    <row r="17" spans="1:13" s="7" customFormat="1" ht="21" customHeight="1">
      <c r="A17" s="63" t="s">
        <v>150</v>
      </c>
      <c r="C17" s="21"/>
      <c r="D17" s="21"/>
      <c r="E17" s="21"/>
      <c r="F17" s="10"/>
      <c r="G17" s="17" t="s">
        <v>72</v>
      </c>
      <c r="H17" s="19"/>
      <c r="I17" s="18">
        <v>-336</v>
      </c>
      <c r="J17" s="19"/>
      <c r="K17" s="17" t="s">
        <v>72</v>
      </c>
      <c r="L17" s="136"/>
      <c r="M17" s="18">
        <v>-336</v>
      </c>
    </row>
    <row r="18" spans="1:13" s="7" customFormat="1" ht="21" customHeight="1">
      <c r="A18" s="167" t="s">
        <v>170</v>
      </c>
      <c r="B18" s="167"/>
      <c r="C18" s="167"/>
      <c r="D18" s="167"/>
      <c r="E18" s="167"/>
      <c r="F18" s="10"/>
      <c r="G18" s="17" t="s">
        <v>72</v>
      </c>
      <c r="H18" s="19"/>
      <c r="I18" s="18">
        <v>-3053</v>
      </c>
      <c r="J18" s="19"/>
      <c r="K18" s="17" t="s">
        <v>72</v>
      </c>
      <c r="L18" s="136"/>
      <c r="M18" s="18">
        <v>-3053</v>
      </c>
    </row>
    <row r="19" spans="1:13" s="7" customFormat="1" ht="21" customHeight="1">
      <c r="A19" s="63" t="s">
        <v>151</v>
      </c>
      <c r="B19" s="6"/>
      <c r="C19" s="8"/>
      <c r="D19" s="8"/>
      <c r="E19" s="8"/>
      <c r="F19" s="10"/>
      <c r="G19" s="17">
        <v>-320</v>
      </c>
      <c r="H19" s="19"/>
      <c r="I19" s="17">
        <v>138</v>
      </c>
      <c r="J19" s="19"/>
      <c r="K19" s="17">
        <v>-320</v>
      </c>
      <c r="L19" s="136"/>
      <c r="M19" s="17">
        <v>138</v>
      </c>
    </row>
    <row r="20" spans="1:13" s="7" customFormat="1" ht="21" customHeight="1">
      <c r="A20" s="57" t="s">
        <v>117</v>
      </c>
      <c r="B20" s="6"/>
      <c r="C20" s="8"/>
      <c r="D20" s="8"/>
      <c r="E20" s="8"/>
      <c r="F20" s="10"/>
      <c r="G20" s="17">
        <v>381</v>
      </c>
      <c r="H20" s="19"/>
      <c r="I20" s="17">
        <v>380</v>
      </c>
      <c r="J20" s="19"/>
      <c r="K20" s="17">
        <v>381</v>
      </c>
      <c r="L20" s="136"/>
      <c r="M20" s="17">
        <v>380</v>
      </c>
    </row>
    <row r="21" spans="1:13" s="7" customFormat="1" ht="21" customHeight="1">
      <c r="A21" s="63" t="s">
        <v>48</v>
      </c>
      <c r="B21" s="6"/>
      <c r="C21" s="8"/>
      <c r="D21" s="8"/>
      <c r="E21" s="8"/>
      <c r="F21" s="10"/>
      <c r="G21" s="18"/>
      <c r="H21" s="19"/>
      <c r="I21" s="18"/>
      <c r="J21" s="19"/>
      <c r="K21" s="17"/>
      <c r="L21" s="136"/>
      <c r="M21" s="15"/>
    </row>
    <row r="22" spans="1:13" s="7" customFormat="1" ht="21" customHeight="1">
      <c r="A22" s="63" t="s">
        <v>49</v>
      </c>
      <c r="B22" s="6"/>
      <c r="C22" s="8"/>
      <c r="D22" s="8"/>
      <c r="E22" s="8"/>
      <c r="F22" s="10"/>
      <c r="G22" s="18">
        <v>6761</v>
      </c>
      <c r="H22" s="18"/>
      <c r="I22" s="18">
        <v>13356</v>
      </c>
      <c r="J22" s="19"/>
      <c r="K22" s="18">
        <v>6761</v>
      </c>
      <c r="L22" s="136"/>
      <c r="M22" s="18">
        <v>13356</v>
      </c>
    </row>
    <row r="23" spans="1:13" s="7" customFormat="1" ht="21" customHeight="1">
      <c r="A23" s="63" t="s">
        <v>38</v>
      </c>
      <c r="B23" s="6"/>
      <c r="C23" s="8"/>
      <c r="D23" s="8"/>
      <c r="E23" s="8"/>
      <c r="F23" s="10"/>
      <c r="G23" s="18">
        <v>27516</v>
      </c>
      <c r="H23" s="19"/>
      <c r="I23" s="18">
        <v>3244</v>
      </c>
      <c r="J23" s="19"/>
      <c r="K23" s="18">
        <v>20395</v>
      </c>
      <c r="L23" s="136"/>
      <c r="M23" s="18">
        <v>973</v>
      </c>
    </row>
    <row r="24" spans="1:13" s="7" customFormat="1" ht="21" customHeight="1">
      <c r="A24" s="63" t="s">
        <v>10</v>
      </c>
      <c r="B24" s="6"/>
      <c r="C24" s="8"/>
      <c r="D24" s="8"/>
      <c r="E24" s="8"/>
      <c r="F24" s="10"/>
      <c r="G24" s="18">
        <v>273</v>
      </c>
      <c r="H24" s="19"/>
      <c r="I24" s="17">
        <v>57</v>
      </c>
      <c r="J24" s="19"/>
      <c r="K24" s="18">
        <v>273</v>
      </c>
      <c r="L24" s="136"/>
      <c r="M24" s="17">
        <v>57</v>
      </c>
    </row>
    <row r="25" spans="1:13" s="7" customFormat="1" ht="21" customHeight="1">
      <c r="A25" s="63" t="s">
        <v>11</v>
      </c>
      <c r="B25" s="6"/>
      <c r="C25" s="8"/>
      <c r="D25" s="8"/>
      <c r="E25" s="8"/>
      <c r="F25" s="10"/>
      <c r="G25" s="18">
        <v>-761</v>
      </c>
      <c r="H25" s="19"/>
      <c r="I25" s="18">
        <v>2474</v>
      </c>
      <c r="J25" s="19"/>
      <c r="K25" s="18">
        <v>-1486</v>
      </c>
      <c r="L25" s="136"/>
      <c r="M25" s="18">
        <v>-1554</v>
      </c>
    </row>
    <row r="26" spans="1:13" s="7" customFormat="1" ht="21" customHeight="1">
      <c r="A26" s="63" t="s">
        <v>14</v>
      </c>
      <c r="B26" s="6"/>
      <c r="C26" s="8"/>
      <c r="D26" s="8"/>
      <c r="E26" s="8"/>
      <c r="F26" s="10"/>
      <c r="G26" s="18">
        <v>2059</v>
      </c>
      <c r="H26" s="19"/>
      <c r="I26" s="18">
        <v>-472</v>
      </c>
      <c r="J26" s="19"/>
      <c r="K26" s="17">
        <v>2059</v>
      </c>
      <c r="L26" s="136"/>
      <c r="M26" s="18">
        <v>-361</v>
      </c>
    </row>
    <row r="27" spans="1:13" s="7" customFormat="1" ht="21" customHeight="1">
      <c r="A27" s="63" t="s">
        <v>50</v>
      </c>
      <c r="B27" s="6"/>
      <c r="C27" s="8"/>
      <c r="D27" s="8"/>
      <c r="E27" s="8"/>
      <c r="F27" s="10"/>
      <c r="G27" s="18"/>
      <c r="H27" s="19"/>
      <c r="I27" s="18"/>
      <c r="J27" s="19"/>
      <c r="K27" s="18"/>
      <c r="L27" s="136"/>
      <c r="M27" s="18"/>
    </row>
    <row r="28" spans="1:13" s="7" customFormat="1" ht="21" customHeight="1">
      <c r="A28" s="63" t="s">
        <v>19</v>
      </c>
      <c r="B28" s="6"/>
      <c r="C28" s="8"/>
      <c r="D28" s="8"/>
      <c r="E28" s="6"/>
      <c r="F28" s="10"/>
      <c r="G28" s="18"/>
      <c r="H28" s="19"/>
      <c r="I28" s="18"/>
      <c r="J28" s="19"/>
      <c r="K28" s="18"/>
      <c r="L28" s="136"/>
      <c r="M28" s="18"/>
    </row>
    <row r="29" spans="1:13" s="7" customFormat="1" ht="21" customHeight="1">
      <c r="A29" s="63" t="s">
        <v>69</v>
      </c>
      <c r="B29" s="8"/>
      <c r="C29" s="8"/>
      <c r="D29" s="8"/>
      <c r="E29" s="137"/>
      <c r="F29" s="10"/>
      <c r="G29" s="18">
        <v>31</v>
      </c>
      <c r="H29" s="19"/>
      <c r="I29" s="18">
        <v>-53</v>
      </c>
      <c r="J29" s="19"/>
      <c r="K29" s="18">
        <v>31</v>
      </c>
      <c r="L29" s="136"/>
      <c r="M29" s="18">
        <v>-53</v>
      </c>
    </row>
    <row r="30" spans="1:13" s="7" customFormat="1" ht="21" customHeight="1">
      <c r="A30" s="63" t="s">
        <v>93</v>
      </c>
      <c r="B30" s="8"/>
      <c r="C30" s="8"/>
      <c r="D30" s="8"/>
      <c r="E30" s="6"/>
      <c r="F30" s="10"/>
      <c r="G30" s="18">
        <v>1804</v>
      </c>
      <c r="H30" s="19"/>
      <c r="I30" s="18">
        <v>-1645</v>
      </c>
      <c r="J30" s="19"/>
      <c r="K30" s="18">
        <v>1804</v>
      </c>
      <c r="L30" s="136"/>
      <c r="M30" s="18">
        <v>-1645</v>
      </c>
    </row>
    <row r="31" spans="1:13" s="7" customFormat="1" ht="21" customHeight="1">
      <c r="A31" s="63" t="s">
        <v>20</v>
      </c>
      <c r="B31" s="6"/>
      <c r="C31" s="8"/>
      <c r="D31" s="8"/>
      <c r="E31" s="8"/>
      <c r="F31" s="10"/>
      <c r="G31" s="18">
        <v>6523</v>
      </c>
      <c r="H31" s="19"/>
      <c r="I31" s="18">
        <v>-901</v>
      </c>
      <c r="J31" s="19"/>
      <c r="K31" s="18">
        <v>-3841</v>
      </c>
      <c r="L31" s="136"/>
      <c r="M31" s="18">
        <v>-291</v>
      </c>
    </row>
    <row r="32" spans="1:13" s="7" customFormat="1" ht="21" customHeight="1">
      <c r="A32" s="167" t="s">
        <v>163</v>
      </c>
      <c r="B32" s="167"/>
      <c r="C32" s="167"/>
      <c r="D32" s="167"/>
      <c r="E32" s="167"/>
      <c r="F32" s="10"/>
      <c r="G32" s="17" t="s">
        <v>72</v>
      </c>
      <c r="H32" s="19"/>
      <c r="I32" s="18">
        <v>-35</v>
      </c>
      <c r="J32" s="19"/>
      <c r="K32" s="17" t="s">
        <v>72</v>
      </c>
      <c r="L32" s="136"/>
      <c r="M32" s="18">
        <v>-35</v>
      </c>
    </row>
    <row r="33" spans="1:13" s="7" customFormat="1" ht="21" customHeight="1">
      <c r="A33" s="63" t="s">
        <v>165</v>
      </c>
      <c r="B33" s="63"/>
      <c r="C33" s="63"/>
      <c r="D33" s="63"/>
      <c r="E33" s="63"/>
      <c r="F33" s="10"/>
      <c r="G33" s="17">
        <v>-4000</v>
      </c>
      <c r="H33" s="19"/>
      <c r="I33" s="17" t="s">
        <v>72</v>
      </c>
      <c r="J33" s="19"/>
      <c r="K33" s="17" t="s">
        <v>72</v>
      </c>
      <c r="L33" s="136"/>
      <c r="M33" s="17" t="s">
        <v>72</v>
      </c>
    </row>
    <row r="34" spans="1:13" s="7" customFormat="1" ht="21" customHeight="1">
      <c r="A34" s="54" t="s">
        <v>89</v>
      </c>
      <c r="C34" s="21"/>
      <c r="D34" s="21"/>
      <c r="E34" s="21"/>
      <c r="F34" s="124"/>
      <c r="G34" s="23">
        <v>-694</v>
      </c>
      <c r="H34" s="18"/>
      <c r="I34" s="131">
        <v>-2118</v>
      </c>
      <c r="J34" s="18"/>
      <c r="K34" s="23">
        <v>-5173</v>
      </c>
      <c r="L34" s="15"/>
      <c r="M34" s="23">
        <v>-2184</v>
      </c>
    </row>
    <row r="35" spans="1:13" s="87" customFormat="1" ht="21" customHeight="1">
      <c r="A35" s="138" t="s">
        <v>121</v>
      </c>
      <c r="B35" s="6"/>
      <c r="C35" s="8"/>
      <c r="D35" s="8"/>
      <c r="E35" s="8"/>
      <c r="F35" s="10"/>
      <c r="G35" s="18">
        <f>SUM(G9:G34)</f>
        <v>86423</v>
      </c>
      <c r="H35" s="19"/>
      <c r="I35" s="18">
        <f>SUM(I9:I34)</f>
        <v>45295</v>
      </c>
      <c r="J35" s="19"/>
      <c r="K35" s="18">
        <f>SUM(K9:K34)</f>
        <v>68514</v>
      </c>
      <c r="L35" s="136"/>
      <c r="M35" s="18">
        <f>SUM(M9:M34)</f>
        <v>40996</v>
      </c>
    </row>
    <row r="36" spans="1:13" s="87" customFormat="1" ht="21" customHeight="1">
      <c r="A36" s="57" t="s">
        <v>59</v>
      </c>
      <c r="B36" s="6"/>
      <c r="C36" s="8"/>
      <c r="D36" s="8"/>
      <c r="E36" s="8"/>
      <c r="F36" s="10"/>
      <c r="G36" s="18">
        <v>-2589</v>
      </c>
      <c r="H36" s="19"/>
      <c r="I36" s="18">
        <v>-3175</v>
      </c>
      <c r="J36" s="19"/>
      <c r="K36" s="17" t="s">
        <v>72</v>
      </c>
      <c r="L36" s="136"/>
      <c r="M36" s="15">
        <v>-1630</v>
      </c>
    </row>
    <row r="37" spans="1:13" s="87" customFormat="1" ht="21" customHeight="1">
      <c r="A37" s="63" t="s">
        <v>57</v>
      </c>
      <c r="B37" s="6"/>
      <c r="C37" s="8"/>
      <c r="D37" s="8"/>
      <c r="E37" s="8"/>
      <c r="F37" s="10"/>
      <c r="G37" s="18">
        <v>-5272</v>
      </c>
      <c r="H37" s="19"/>
      <c r="I37" s="18">
        <v>-4751</v>
      </c>
      <c r="J37" s="19"/>
      <c r="K37" s="15">
        <v>-5171</v>
      </c>
      <c r="L37" s="136"/>
      <c r="M37" s="18">
        <v>-4720</v>
      </c>
    </row>
    <row r="38" spans="1:13" s="7" customFormat="1" ht="21" customHeight="1">
      <c r="A38" s="91" t="s">
        <v>120</v>
      </c>
      <c r="B38" s="6"/>
      <c r="C38" s="8"/>
      <c r="D38" s="139"/>
      <c r="E38" s="139"/>
      <c r="F38" s="10"/>
      <c r="G38" s="127">
        <f>SUM(G35:G37)</f>
        <v>78562</v>
      </c>
      <c r="H38" s="136"/>
      <c r="I38" s="127">
        <f>SUM(I35:I37)</f>
        <v>37369</v>
      </c>
      <c r="J38" s="136"/>
      <c r="K38" s="127">
        <f>SUM(K35:K37)</f>
        <v>63343</v>
      </c>
      <c r="L38" s="136"/>
      <c r="M38" s="127">
        <f>SUM(M35:M37)</f>
        <v>34646</v>
      </c>
    </row>
    <row r="39" spans="1:13" s="7" customFormat="1" ht="22.5" customHeight="1">
      <c r="A39" s="132" t="s">
        <v>0</v>
      </c>
      <c r="B39" s="132"/>
      <c r="C39" s="132"/>
      <c r="D39" s="132"/>
      <c r="E39" s="132"/>
      <c r="F39" s="132"/>
      <c r="G39" s="86"/>
      <c r="H39" s="132"/>
      <c r="I39" s="87"/>
      <c r="J39" s="26"/>
      <c r="K39" s="87"/>
      <c r="L39" s="31"/>
      <c r="M39" s="2" t="s">
        <v>127</v>
      </c>
    </row>
    <row r="40" spans="1:13" s="7" customFormat="1" ht="22.5" customHeight="1">
      <c r="A40" s="132" t="s">
        <v>86</v>
      </c>
      <c r="B40" s="132"/>
      <c r="C40" s="132"/>
      <c r="D40" s="132"/>
      <c r="E40" s="132"/>
      <c r="F40" s="132"/>
      <c r="G40" s="86"/>
      <c r="H40" s="132"/>
      <c r="I40" s="87"/>
      <c r="J40" s="26"/>
      <c r="K40" s="87"/>
      <c r="L40" s="31"/>
      <c r="M40" s="2" t="s">
        <v>128</v>
      </c>
    </row>
    <row r="41" spans="1:13" s="7" customFormat="1" ht="22.5" customHeight="1">
      <c r="A41" s="133" t="s">
        <v>162</v>
      </c>
      <c r="B41" s="132"/>
      <c r="C41" s="132"/>
      <c r="D41" s="132"/>
      <c r="E41" s="132"/>
      <c r="F41" s="132"/>
      <c r="G41" s="86"/>
      <c r="H41" s="132"/>
      <c r="I41" s="87"/>
      <c r="J41" s="26"/>
      <c r="K41" s="87"/>
      <c r="L41" s="26"/>
      <c r="M41" s="128"/>
    </row>
    <row r="42" spans="1:13" s="7" customFormat="1" ht="7.5" customHeight="1">
      <c r="A42" s="133"/>
      <c r="B42" s="132"/>
      <c r="C42" s="132"/>
      <c r="D42" s="132"/>
      <c r="E42" s="132"/>
      <c r="F42" s="132"/>
      <c r="G42" s="86"/>
      <c r="H42" s="132"/>
      <c r="I42" s="87"/>
      <c r="J42" s="26"/>
      <c r="K42" s="87"/>
      <c r="L42" s="26"/>
      <c r="M42" s="128"/>
    </row>
    <row r="43" spans="1:13" s="7" customFormat="1" ht="21" customHeight="1">
      <c r="A43" s="6"/>
      <c r="B43" s="6"/>
      <c r="C43" s="134"/>
      <c r="D43" s="134"/>
      <c r="E43" s="134"/>
      <c r="F43" s="6"/>
      <c r="G43" s="163" t="s">
        <v>37</v>
      </c>
      <c r="H43" s="163"/>
      <c r="I43" s="163"/>
      <c r="J43" s="163"/>
      <c r="K43" s="163"/>
      <c r="L43" s="163"/>
      <c r="M43" s="163"/>
    </row>
    <row r="44" spans="1:13" s="7" customFormat="1" ht="21" customHeight="1">
      <c r="A44" s="6"/>
      <c r="B44" s="6"/>
      <c r="C44" s="134"/>
      <c r="D44" s="134"/>
      <c r="E44" s="134"/>
      <c r="F44" s="6"/>
      <c r="G44" s="161" t="s">
        <v>1</v>
      </c>
      <c r="H44" s="161"/>
      <c r="I44" s="161"/>
      <c r="J44" s="10"/>
      <c r="K44" s="163" t="s">
        <v>2</v>
      </c>
      <c r="L44" s="163"/>
      <c r="M44" s="163"/>
    </row>
    <row r="45" spans="1:13" s="7" customFormat="1" ht="21" customHeight="1">
      <c r="A45" s="6"/>
      <c r="B45" s="6"/>
      <c r="C45" s="134"/>
      <c r="D45" s="134"/>
      <c r="E45" s="134"/>
      <c r="F45" s="6"/>
      <c r="G45" s="125">
        <v>2555</v>
      </c>
      <c r="H45" s="6"/>
      <c r="I45" s="125">
        <v>2554</v>
      </c>
      <c r="J45" s="10"/>
      <c r="K45" s="125">
        <v>2555</v>
      </c>
      <c r="L45" s="6"/>
      <c r="M45" s="125">
        <v>2554</v>
      </c>
    </row>
    <row r="46" spans="1:13" s="7" customFormat="1" ht="21" customHeight="1">
      <c r="A46" s="91" t="s">
        <v>51</v>
      </c>
      <c r="B46" s="6"/>
      <c r="C46" s="8"/>
      <c r="D46" s="139"/>
      <c r="E46" s="139"/>
      <c r="F46" s="10"/>
      <c r="G46" s="129"/>
      <c r="H46" s="10"/>
      <c r="I46" s="129"/>
      <c r="J46" s="13"/>
      <c r="K46" s="14"/>
      <c r="L46" s="110"/>
      <c r="M46" s="14"/>
    </row>
    <row r="47" spans="1:13" s="7" customFormat="1" ht="21" customHeight="1">
      <c r="A47" s="63" t="s">
        <v>58</v>
      </c>
      <c r="B47" s="6"/>
      <c r="C47" s="8"/>
      <c r="D47" s="8"/>
      <c r="E47" s="8"/>
      <c r="F47" s="6"/>
      <c r="G47" s="17">
        <v>433</v>
      </c>
      <c r="H47" s="136"/>
      <c r="I47" s="18">
        <v>170</v>
      </c>
      <c r="J47" s="19"/>
      <c r="K47" s="18">
        <v>390</v>
      </c>
      <c r="L47" s="19"/>
      <c r="M47" s="17">
        <v>130</v>
      </c>
    </row>
    <row r="48" spans="1:13" s="7" customFormat="1" ht="21" customHeight="1">
      <c r="A48" s="63" t="s">
        <v>63</v>
      </c>
      <c r="B48" s="6"/>
      <c r="C48" s="8"/>
      <c r="D48" s="8"/>
      <c r="E48" s="8"/>
      <c r="F48" s="6"/>
      <c r="G48" s="18">
        <v>595</v>
      </c>
      <c r="H48" s="136"/>
      <c r="I48" s="17">
        <v>896</v>
      </c>
      <c r="J48" s="19"/>
      <c r="K48" s="18">
        <v>595</v>
      </c>
      <c r="L48" s="19"/>
      <c r="M48" s="18">
        <v>896</v>
      </c>
    </row>
    <row r="49" spans="1:13" s="7" customFormat="1" ht="21" customHeight="1">
      <c r="A49" s="63" t="s">
        <v>152</v>
      </c>
      <c r="B49" s="6"/>
      <c r="C49" s="8"/>
      <c r="D49" s="8"/>
      <c r="E49" s="8"/>
      <c r="F49" s="6"/>
      <c r="G49" s="17" t="s">
        <v>72</v>
      </c>
      <c r="H49" s="136"/>
      <c r="I49" s="17" t="s">
        <v>72</v>
      </c>
      <c r="J49" s="19"/>
      <c r="K49" s="17" t="s">
        <v>72</v>
      </c>
      <c r="L49" s="19"/>
      <c r="M49" s="17">
        <v>-7000</v>
      </c>
    </row>
    <row r="50" spans="1:13" s="7" customFormat="1" ht="21" customHeight="1">
      <c r="A50" s="63" t="s">
        <v>134</v>
      </c>
      <c r="B50" s="8"/>
      <c r="C50" s="8"/>
      <c r="D50" s="8"/>
      <c r="E50" s="8"/>
      <c r="F50" s="6"/>
      <c r="G50" s="18">
        <v>7025</v>
      </c>
      <c r="H50" s="6"/>
      <c r="I50" s="18">
        <v>-2129</v>
      </c>
      <c r="J50" s="13"/>
      <c r="K50" s="74" t="s">
        <v>72</v>
      </c>
      <c r="L50" s="13"/>
      <c r="M50" s="17" t="s">
        <v>72</v>
      </c>
    </row>
    <row r="51" spans="1:13" s="7" customFormat="1" ht="21" customHeight="1">
      <c r="A51" s="54" t="s">
        <v>171</v>
      </c>
      <c r="C51" s="21"/>
      <c r="D51" s="21"/>
      <c r="E51" s="21"/>
      <c r="G51" s="17" t="s">
        <v>72</v>
      </c>
      <c r="H51" s="15"/>
      <c r="I51" s="18">
        <v>337</v>
      </c>
      <c r="J51" s="18"/>
      <c r="K51" s="17" t="s">
        <v>72</v>
      </c>
      <c r="L51" s="18"/>
      <c r="M51" s="18">
        <v>337</v>
      </c>
    </row>
    <row r="52" spans="1:13" s="7" customFormat="1" ht="21" customHeight="1">
      <c r="A52" s="63" t="s">
        <v>52</v>
      </c>
      <c r="B52" s="6"/>
      <c r="C52" s="8"/>
      <c r="D52" s="8"/>
      <c r="E52" s="8"/>
      <c r="F52" s="6"/>
      <c r="G52" s="18">
        <v>-31097</v>
      </c>
      <c r="H52" s="136"/>
      <c r="I52" s="18">
        <v>-14458</v>
      </c>
      <c r="J52" s="19"/>
      <c r="K52" s="18">
        <v>-29555</v>
      </c>
      <c r="L52" s="19"/>
      <c r="M52" s="18">
        <v>-6323</v>
      </c>
    </row>
    <row r="53" spans="1:13" s="7" customFormat="1" ht="21" customHeight="1">
      <c r="A53" s="63" t="s">
        <v>87</v>
      </c>
      <c r="B53" s="6"/>
      <c r="C53" s="8"/>
      <c r="D53" s="8"/>
      <c r="E53" s="8"/>
      <c r="F53" s="6"/>
      <c r="G53" s="18">
        <v>-96</v>
      </c>
      <c r="H53" s="136"/>
      <c r="I53" s="17">
        <v>-320</v>
      </c>
      <c r="J53" s="19"/>
      <c r="K53" s="18">
        <v>-96</v>
      </c>
      <c r="L53" s="19"/>
      <c r="M53" s="17">
        <v>-320</v>
      </c>
    </row>
    <row r="54" spans="1:15" s="7" customFormat="1" ht="21" customHeight="1" hidden="1">
      <c r="A54" s="6" t="s">
        <v>153</v>
      </c>
      <c r="B54" s="6"/>
      <c r="C54" s="8"/>
      <c r="D54" s="8"/>
      <c r="E54" s="8"/>
      <c r="F54" s="6"/>
      <c r="G54" s="135" t="s">
        <v>72</v>
      </c>
      <c r="H54" s="6"/>
      <c r="I54" s="17" t="s">
        <v>72</v>
      </c>
      <c r="J54" s="6"/>
      <c r="K54" s="5" t="s">
        <v>72</v>
      </c>
      <c r="L54" s="6"/>
      <c r="M54" s="17" t="s">
        <v>72</v>
      </c>
      <c r="O54" s="130"/>
    </row>
    <row r="55" spans="1:15" s="7" customFormat="1" ht="21" customHeight="1">
      <c r="A55" s="168" t="s">
        <v>172</v>
      </c>
      <c r="B55" s="168"/>
      <c r="C55" s="168"/>
      <c r="D55" s="168"/>
      <c r="E55" s="168"/>
      <c r="F55" s="6"/>
      <c r="G55" s="135" t="s">
        <v>72</v>
      </c>
      <c r="H55" s="6"/>
      <c r="I55" s="17">
        <v>28943</v>
      </c>
      <c r="J55" s="6"/>
      <c r="K55" s="5" t="s">
        <v>72</v>
      </c>
      <c r="L55" s="6"/>
      <c r="M55" s="17">
        <v>28943</v>
      </c>
      <c r="O55" s="130"/>
    </row>
    <row r="56" spans="1:13" s="7" customFormat="1" ht="21" customHeight="1">
      <c r="A56" s="91" t="s">
        <v>167</v>
      </c>
      <c r="B56" s="6"/>
      <c r="C56" s="8"/>
      <c r="D56" s="139"/>
      <c r="E56" s="139"/>
      <c r="F56" s="6"/>
      <c r="G56" s="127">
        <f>SUM(G47:G54)</f>
        <v>-23140</v>
      </c>
      <c r="H56" s="136"/>
      <c r="I56" s="127">
        <f>SUM(I47:I55)</f>
        <v>13439</v>
      </c>
      <c r="J56" s="19"/>
      <c r="K56" s="127">
        <f>SUM(K47:K54)</f>
        <v>-28666</v>
      </c>
      <c r="L56" s="19"/>
      <c r="M56" s="127">
        <f>SUM(M47:M55)</f>
        <v>16663</v>
      </c>
    </row>
    <row r="57" spans="1:13" s="7" customFormat="1" ht="7.5" customHeight="1">
      <c r="A57" s="63"/>
      <c r="B57" s="6"/>
      <c r="C57" s="8"/>
      <c r="D57" s="8"/>
      <c r="E57" s="8"/>
      <c r="F57" s="6"/>
      <c r="G57" s="15"/>
      <c r="H57" s="136"/>
      <c r="I57" s="15"/>
      <c r="J57" s="19"/>
      <c r="K57" s="15"/>
      <c r="L57" s="19"/>
      <c r="M57" s="15"/>
    </row>
    <row r="58" spans="1:13" s="7" customFormat="1" ht="21" customHeight="1">
      <c r="A58" s="91" t="s">
        <v>53</v>
      </c>
      <c r="B58" s="6"/>
      <c r="C58" s="8"/>
      <c r="D58" s="139"/>
      <c r="E58" s="139"/>
      <c r="F58" s="6"/>
      <c r="G58" s="15"/>
      <c r="H58" s="136"/>
      <c r="I58" s="15"/>
      <c r="J58" s="19"/>
      <c r="K58" s="18"/>
      <c r="L58" s="19"/>
      <c r="M58" s="18"/>
    </row>
    <row r="59" spans="1:13" s="7" customFormat="1" ht="21" customHeight="1">
      <c r="A59" s="63" t="s">
        <v>119</v>
      </c>
      <c r="B59" s="6"/>
      <c r="C59" s="8"/>
      <c r="D59" s="139"/>
      <c r="E59" s="139"/>
      <c r="F59" s="6"/>
      <c r="G59" s="17" t="s">
        <v>72</v>
      </c>
      <c r="H59" s="136"/>
      <c r="I59" s="18">
        <v>-886</v>
      </c>
      <c r="J59" s="19"/>
      <c r="K59" s="17" t="s">
        <v>72</v>
      </c>
      <c r="L59" s="19"/>
      <c r="M59" s="18">
        <v>-886</v>
      </c>
    </row>
    <row r="60" spans="1:13" s="7" customFormat="1" ht="21" customHeight="1">
      <c r="A60" s="63" t="s">
        <v>54</v>
      </c>
      <c r="B60" s="8"/>
      <c r="C60" s="8"/>
      <c r="D60" s="8"/>
      <c r="E60" s="8"/>
      <c r="F60" s="6"/>
      <c r="G60" s="17">
        <v>-5657</v>
      </c>
      <c r="H60" s="6"/>
      <c r="I60" s="14">
        <v>-42874</v>
      </c>
      <c r="J60" s="13"/>
      <c r="K60" s="17" t="s">
        <v>72</v>
      </c>
      <c r="L60" s="13"/>
      <c r="M60" s="14">
        <v>-42011</v>
      </c>
    </row>
    <row r="61" spans="1:13" s="7" customFormat="1" ht="21" customHeight="1">
      <c r="A61" s="63" t="s">
        <v>155</v>
      </c>
      <c r="B61" s="8"/>
      <c r="C61" s="8"/>
      <c r="D61" s="8"/>
      <c r="E61" s="8"/>
      <c r="F61" s="6"/>
      <c r="G61" s="17">
        <v>-9000</v>
      </c>
      <c r="H61" s="6"/>
      <c r="I61" s="74" t="s">
        <v>72</v>
      </c>
      <c r="J61" s="13"/>
      <c r="K61" s="17">
        <v>-9000</v>
      </c>
      <c r="L61" s="13"/>
      <c r="M61" s="74" t="s">
        <v>72</v>
      </c>
    </row>
    <row r="62" spans="1:13" s="7" customFormat="1" ht="21" customHeight="1">
      <c r="A62" s="91" t="s">
        <v>104</v>
      </c>
      <c r="B62" s="6"/>
      <c r="C62" s="8"/>
      <c r="D62" s="139"/>
      <c r="E62" s="139"/>
      <c r="F62" s="6"/>
      <c r="G62" s="127">
        <f>SUM(G59:G61)</f>
        <v>-14657</v>
      </c>
      <c r="H62" s="136"/>
      <c r="I62" s="127">
        <f>SUM(I59:I61)</f>
        <v>-43760</v>
      </c>
      <c r="J62" s="19"/>
      <c r="K62" s="127">
        <f>SUM(K59:K61)</f>
        <v>-9000</v>
      </c>
      <c r="L62" s="19"/>
      <c r="M62" s="127">
        <f>SUM(M59:M61)</f>
        <v>-42897</v>
      </c>
    </row>
    <row r="63" spans="1:13" s="7" customFormat="1" ht="7.5" customHeight="1">
      <c r="A63" s="91"/>
      <c r="B63" s="6"/>
      <c r="C63" s="8"/>
      <c r="D63" s="139"/>
      <c r="E63" s="139"/>
      <c r="F63" s="6"/>
      <c r="G63" s="15"/>
      <c r="H63" s="136"/>
      <c r="I63" s="15"/>
      <c r="J63" s="19"/>
      <c r="K63" s="15"/>
      <c r="L63" s="19"/>
      <c r="M63" s="15"/>
    </row>
    <row r="64" spans="1:13" s="7" customFormat="1" ht="21" customHeight="1">
      <c r="A64" s="91" t="s">
        <v>166</v>
      </c>
      <c r="B64" s="6"/>
      <c r="C64" s="8"/>
      <c r="D64" s="139"/>
      <c r="E64" s="139"/>
      <c r="F64" s="6"/>
      <c r="G64" s="15">
        <f>G38+G56+G62</f>
        <v>40765</v>
      </c>
      <c r="H64" s="136"/>
      <c r="I64" s="15">
        <f>I38+I56+I62</f>
        <v>7048</v>
      </c>
      <c r="J64" s="19"/>
      <c r="K64" s="15">
        <f>K38+K56+K62</f>
        <v>25677</v>
      </c>
      <c r="L64" s="19"/>
      <c r="M64" s="15">
        <f>M38+M56+M62</f>
        <v>8412</v>
      </c>
    </row>
    <row r="65" spans="1:13" s="7" customFormat="1" ht="7.5" customHeight="1">
      <c r="A65" s="91"/>
      <c r="B65" s="6"/>
      <c r="C65" s="8"/>
      <c r="D65" s="139"/>
      <c r="E65" s="139"/>
      <c r="F65" s="6"/>
      <c r="G65" s="15"/>
      <c r="H65" s="136"/>
      <c r="I65" s="15"/>
      <c r="J65" s="19"/>
      <c r="K65" s="15"/>
      <c r="L65" s="19"/>
      <c r="M65" s="15"/>
    </row>
    <row r="66" spans="1:13" ht="21" customHeight="1">
      <c r="A66" s="63" t="s">
        <v>135</v>
      </c>
      <c r="D66" s="139"/>
      <c r="E66" s="139"/>
      <c r="G66" s="126">
        <v>59874</v>
      </c>
      <c r="H66" s="136"/>
      <c r="I66" s="126">
        <v>65576</v>
      </c>
      <c r="J66" s="19"/>
      <c r="K66" s="126">
        <v>48187</v>
      </c>
      <c r="L66" s="19"/>
      <c r="M66" s="126">
        <v>51861</v>
      </c>
    </row>
    <row r="67" spans="1:13" ht="7.5" customHeight="1">
      <c r="A67" s="91"/>
      <c r="D67" s="139"/>
      <c r="E67" s="139"/>
      <c r="G67" s="15"/>
      <c r="H67" s="136"/>
      <c r="I67" s="15"/>
      <c r="J67" s="19"/>
      <c r="L67" s="19"/>
      <c r="M67" s="15"/>
    </row>
    <row r="68" spans="1:13" ht="21" customHeight="1" thickBot="1">
      <c r="A68" s="91" t="s">
        <v>136</v>
      </c>
      <c r="D68" s="139"/>
      <c r="E68" s="139"/>
      <c r="G68" s="140">
        <f>G64+G66</f>
        <v>100639</v>
      </c>
      <c r="H68" s="136"/>
      <c r="I68" s="140">
        <f>I64+I66</f>
        <v>72624</v>
      </c>
      <c r="J68" s="19"/>
      <c r="K68" s="140">
        <f>K64+K66</f>
        <v>73864</v>
      </c>
      <c r="L68" s="19"/>
      <c r="M68" s="140">
        <f>M64+M66</f>
        <v>60273</v>
      </c>
    </row>
    <row r="69" ht="21.75" customHeight="1" thickTop="1"/>
    <row r="70" spans="7:11" ht="21.75" customHeight="1">
      <c r="G70" s="155">
        <f>+G68-'งบแสดงฐานะการเงิน '!H13</f>
        <v>0</v>
      </c>
      <c r="K70" s="15">
        <f>+K68-'งบแสดงฐานะการเงิน '!L13</f>
        <v>0</v>
      </c>
    </row>
    <row r="72" ht="21.75" customHeight="1">
      <c r="G72" s="155"/>
    </row>
  </sheetData>
  <sheetProtection/>
  <mergeCells count="9">
    <mergeCell ref="A32:E32"/>
    <mergeCell ref="A55:E55"/>
    <mergeCell ref="G43:M43"/>
    <mergeCell ref="G44:I44"/>
    <mergeCell ref="K44:M44"/>
    <mergeCell ref="G5:M5"/>
    <mergeCell ref="G6:I6"/>
    <mergeCell ref="K6:M6"/>
    <mergeCell ref="A18:E18"/>
  </mergeCells>
  <printOptions/>
  <pageMargins left="0.5" right="0.31496062992125984" top="0.7874015748031497" bottom="0.7874015748031497" header="0.3937007874015748" footer="0.3937007874015748"/>
  <pageSetup firstPageNumber="10" useFirstPageNumber="1" fitToHeight="2" horizontalDpi="600" verticalDpi="600" orientation="portrait" paperSize="9" scale="96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2012-11-13T02:44:56Z</cp:lastPrinted>
  <dcterms:created xsi:type="dcterms:W3CDTF">2005-01-05T08:17:29Z</dcterms:created>
  <dcterms:modified xsi:type="dcterms:W3CDTF">2012-11-13T02:45:01Z</dcterms:modified>
  <cp:category/>
  <cp:version/>
  <cp:contentType/>
  <cp:contentStatus/>
</cp:coreProperties>
</file>