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870" windowWidth="9105" windowHeight="8145" activeTab="0"/>
  </bookViews>
  <sheets>
    <sheet name="งบแสดงฐานะการเงิน 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'งบกระแสเงินสด'!$A$1:$M$88</definedName>
    <definedName name="_xlnm.Print_Area" localSheetId="1">'งบกำไรขาดทุนเบ็ดเสร็จ'!$A$1:$M$48</definedName>
    <definedName name="_xlnm.Print_Area" localSheetId="0">'งบแสดงฐานะการเงิน '!$A$1:$R$97</definedName>
    <definedName name="_xlnm.Print_Area" localSheetId="3">'ส่วนของผู้ถือหุ้นงบเฉพาะ'!$A$1:$R$20</definedName>
    <definedName name="_xlnm.Print_Area" localSheetId="2">'ส่วนของผู้ถือหุ้นงบรวม'!$A$1:$V$21</definedName>
  </definedNames>
  <calcPr fullCalcOnLoad="1"/>
</workbook>
</file>

<file path=xl/sharedStrings.xml><?xml version="1.0" encoding="utf-8"?>
<sst xmlns="http://schemas.openxmlformats.org/spreadsheetml/2006/main" count="508" uniqueCount="200">
  <si>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</si>
  <si>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</si>
  <si>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งบการเงินเฉพาะบริษัท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</si>
  <si>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</si>
  <si>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</si>
  <si>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</si>
  <si>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</si>
  <si>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</si>
  <si>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</si>
  <si>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</si>
  <si>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สินทรัพย์หมุนเวียนอื่น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</si>
  <si>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</si>
  <si>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</si>
  <si>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</si>
  <si>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</si>
  <si>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</si>
  <si>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</si>
  <si>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</si>
  <si>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เจ้าหนี้อื่น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</si>
  <si>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</si>
  <si>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</si>
  <si>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</si>
  <si>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</si>
  <si>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</si>
  <si>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</si>
  <si>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</si>
  <si>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ค่าใช้จ่าย</t>
  </si>
  <si>
    <t>รวมค่าใช้จ่าย</t>
  </si>
  <si>
    <t>พันบาท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</si>
  <si>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</si>
  <si>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</si>
  <si>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</si>
  <si>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</si>
  <si>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</si>
  <si>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</si>
  <si>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</si>
  <si>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</si>
  <si>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</si>
  <si>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 xml:space="preserve">หนี้สินหมุนเวียนอื่น </t>
  </si>
  <si>
    <t>กระแสเงินสดจากกิจกรรมลงทุน</t>
  </si>
  <si>
    <t>ซื้อที่ดิน อาคารและอุปกรณ์</t>
  </si>
  <si>
    <t>กระแสเงินสดจากกิจกรรมจัดหาเงิน</t>
  </si>
  <si>
    <t>จ่ายชำระคืนเงินกู้ยืมระยะยาว</t>
  </si>
  <si>
    <t>ดอกเบี้ยจ่าย</t>
  </si>
  <si>
    <t>ดอกเบี้ยรับ</t>
  </si>
  <si>
    <t>จ่ายภาษีเงินได้</t>
  </si>
  <si>
    <t>รับดอกเบี้ย</t>
  </si>
  <si>
    <t>จ่ายดอกเบี้ย</t>
  </si>
  <si>
    <t>รายการที่มิใช่เงินสด</t>
  </si>
  <si>
    <t>เงินกู้ยืมระยะยาวที่ถึงกำหนดชำระภายในหนึ่งปี</t>
  </si>
  <si>
    <t>1.</t>
  </si>
  <si>
    <t>2.</t>
  </si>
  <si>
    <t>รวมส่วนของผู้ถือหุ้น</t>
  </si>
  <si>
    <t>ส่วนที่เป็นของผู้ถือหุ้นบริษัทใหญ่</t>
  </si>
  <si>
    <t>รับเงินปันผล</t>
  </si>
  <si>
    <t>รายได้เงินปันผล</t>
  </si>
  <si>
    <t>ซื้อสินทรัพย์ไม่มีตัวตน - โปรแกรมคอมพิวเตอร์</t>
  </si>
  <si>
    <t>งบแสดงการเปลี่ยนแปลงส่วนของผู้ถือหุ้น</t>
  </si>
  <si>
    <t>สิ น ท รั พ ย์</t>
  </si>
  <si>
    <t xml:space="preserve">     เรียกเก็บเงินแล้ว</t>
  </si>
  <si>
    <t xml:space="preserve">     ยังไม่ได้เรียกเก็บเงิน</t>
  </si>
  <si>
    <t xml:space="preserve">     กิจการที่เกี่ยวข้องกัน</t>
  </si>
  <si>
    <t xml:space="preserve">      ต้นทุนหลุมฝังกลบค้างจ่าย</t>
  </si>
  <si>
    <t xml:space="preserve">      เงินกองทุนอนุรักษ์สิ่งแวดล้อมค้างจ่าย</t>
  </si>
  <si>
    <t>-</t>
  </si>
  <si>
    <t>ขาดทุนจากการด้อยค่าของเงินลงทุนในบริษัทย่อย</t>
  </si>
  <si>
    <t>ยังไม่ได้จัดสรร</t>
  </si>
  <si>
    <t>ปรับปรุงด้วย</t>
  </si>
  <si>
    <t>ทุนจดทะเบียน - 900,000,000 หุ้น มูลค่าหุ้นละ 1 บาท</t>
  </si>
  <si>
    <t>ทุนที่ออกและชำระเต็มมูลค่าแล้ว</t>
  </si>
  <si>
    <t>หนี้สินไม่หมุนเวียนอื่น</t>
  </si>
  <si>
    <t xml:space="preserve">ส่วนเกินมูลค่าหุ้น </t>
  </si>
  <si>
    <t>กำไรจากการขายเงินลงทุน</t>
  </si>
  <si>
    <t>งบกระแสเงินสด (ต่อ)</t>
  </si>
  <si>
    <t>หนี้สินหมุนเวียนอื่น</t>
  </si>
  <si>
    <t>ขาดทุนที่ยังไม่</t>
  </si>
  <si>
    <t>เกิดขึ้นจริงจาก</t>
  </si>
  <si>
    <t>ข้อมูลกระแสเงินสดเปิดเผยเพิ่มเติม</t>
  </si>
  <si>
    <t xml:space="preserve">     กิจการอื่น</t>
  </si>
  <si>
    <t>เงินลงทุนเผื่อขาย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</si>
  <si>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</si>
  <si>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</si>
  <si>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</si>
  <si>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ต้นทุนทางการเงิน</t>
  </si>
  <si>
    <t>เงินสดรับจากการขายสินทรัพย์ถาวร</t>
  </si>
  <si>
    <t>ตัดจำหน่ายสินทรัพย์ถาวร</t>
  </si>
  <si>
    <t>ค่าตอบแทนผู้บริหาร</t>
  </si>
  <si>
    <t>ทุนเรือนหุ้น - หุ้นสามัญ มูลค่าหุ้นละ 1 บาท</t>
  </si>
  <si>
    <t>ต้นทุนหลุมฝังกลบค้างจ่าย</t>
  </si>
  <si>
    <t>รวมส่วนของผู้ถือหุ้นของบริษัทใหญ่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</si>
  <si>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</si>
  <si>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</si>
  <si>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ค่าใช้จ่ายในการขาย</t>
  </si>
  <si>
    <t>เงินให้กู้ยืมระยะยาวแก่บริษัทอื่น</t>
  </si>
  <si>
    <t>ต้นทุนในการเตรียมหลุมฝังกลบ</t>
  </si>
  <si>
    <t>รับคืนภาษีเงินได้นิติบุคคลหัก ณ ที่จ่าย</t>
  </si>
  <si>
    <t>เงินสดรับจากการขายเงินลงทุนในบริษัทย่อย</t>
  </si>
  <si>
    <t>หนี้สงสัยจะสูญ (กลับรายการ)</t>
  </si>
  <si>
    <t>งบแสดงฐานะการเงิน</t>
  </si>
  <si>
    <t>2554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</si>
  <si>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</si>
  <si>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</si>
  <si>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ส่วนที่เป็นของผู้ถือหุ้นบริษัทใหญ่ (บาท)</t>
  </si>
  <si>
    <t>ส่วนของผู้ถือหุ้นบริษัทใหญ่</t>
  </si>
  <si>
    <t>บริษัทใหญ่</t>
  </si>
  <si>
    <t>อำนาจควบคุม</t>
  </si>
  <si>
    <t>กำไร (ขาดทุน) เบ็ดเสร็จรวมสำหรับปี</t>
  </si>
  <si>
    <t>สำหรับปีสิ้นสุดวันที่ 31 ธันวาคม 2554</t>
  </si>
  <si>
    <t>ซื้อเงินลงทุนระยะยาวอื่น - เผื่อขาย</t>
  </si>
  <si>
    <t>เงินสดรับจากการขายเงินลงทุนระยะยาวอื่น - เผื่อขาย</t>
  </si>
  <si>
    <t>ลูกหนี้อื่นและเงินให้กู้ยืมระยะยาวแก่บริษัทย่อย</t>
  </si>
  <si>
    <t>.</t>
  </si>
  <si>
    <t>จ่ายชำระหนี้สินตามสัญญาเช่าการเงิน</t>
  </si>
  <si>
    <t>กำไรจากการขายสินทรัพย์ถาวร</t>
  </si>
  <si>
    <t>เงินสดสุทธิได้มาจากกิจกรรมดำเนินงาน</t>
  </si>
  <si>
    <t>เงินสดรับจากการดำเนินงาน</t>
  </si>
  <si>
    <t>ลูกหนี้อื่นแก่กิจการอื่น</t>
  </si>
  <si>
    <t>เงินมัดจำการซื้อที่ดิน</t>
  </si>
  <si>
    <t>เงินทดรองจ่าย</t>
  </si>
  <si>
    <t>ค่าเช่าจ่ายล่วงหน้าแก่กิจการที่เกี่ยวข้องกัน</t>
  </si>
  <si>
    <t>หนี้สินตามสัญญาเช่าการเงินที่ถึงกำหนดชำระภายในหนึ่งปี</t>
  </si>
  <si>
    <t>ส่วนได้เสียที่ไม่มีอำนาจควบคุม</t>
  </si>
  <si>
    <t>ตัดจำหน่ายภาษีถูกหัก ณ ที่จ่าย</t>
  </si>
  <si>
    <t>ซื้อที่ดินและสิ่งปลูกสร้างรอการพัฒนาในอนาคต</t>
  </si>
  <si>
    <t>ขาดทุนจากการด้อยค่าของที่ดินรอการพัฒนาในอนาคต</t>
  </si>
  <si>
    <t>องค์ประกอบอื่นของส่วนของผู้ถือหุ้น</t>
  </si>
  <si>
    <t>องค์ประกอบอื่นของ</t>
  </si>
  <si>
    <t>ณ วันที่ 31 ธันวาคม 2555 และ 2554</t>
  </si>
  <si>
    <t>2555</t>
  </si>
  <si>
    <t>ยอดคงเหลือ ณ วันที่ 31 ธันวาคม 2555</t>
  </si>
  <si>
    <t xml:space="preserve">ยอดคงเหลือ ณ วันที่ 31 ธันวาคม 2554 </t>
  </si>
  <si>
    <t>เงินลงทุนในบริษัทย่อยซึ่งบันทึกโดยวิธีราคาทุน</t>
  </si>
  <si>
    <t>ที่ดินและสิ่งปลูกสร้างรอการพัฒนาในอนาคต</t>
  </si>
  <si>
    <t>ที่ดิน อาคารและอุปกรณ์</t>
  </si>
  <si>
    <t>สินทรัพย์ไม่มีตัวตน</t>
  </si>
  <si>
    <t>ยอดคงเหลือ ณ วันที่ 1 มกราคม 2554</t>
  </si>
  <si>
    <t>ค่าใช้จ่ายภาษีเงินได้</t>
  </si>
  <si>
    <t>2553</t>
  </si>
  <si>
    <t xml:space="preserve"> 2553</t>
  </si>
  <si>
    <t>ลูกหนี้การค้าและลูกหนี้อื่น</t>
  </si>
  <si>
    <t>เจ้าหนี้การค้าและเจ้าหนี้อื่น - กิจการที่เกี่ยวข้องกัน</t>
  </si>
  <si>
    <t>เจ้าหนี้การค้าและเจ้าหนี้อื่น - กิจการอื่น</t>
  </si>
  <si>
    <t>เจ้าหนี้และเงินกู้ยืมระยะสั้นจากกิจการที่เกี่ยวข้องกัน</t>
  </si>
  <si>
    <t>กำไร (ขาดทุน) เบ็ดเสร็จอื่น</t>
  </si>
  <si>
    <t>กำไรจากการประมาณการตาม</t>
  </si>
  <si>
    <t>หลักคณิตศาสตร์ประกันภัย</t>
  </si>
  <si>
    <t>สำหรับโครงการ</t>
  </si>
  <si>
    <t>ผลประโยชน์พนักงาน</t>
  </si>
  <si>
    <t>รวม</t>
  </si>
  <si>
    <t>สำหรับปีสิ้นสุดวันที่ 31 ธันวาคม 2555 และ 2554</t>
  </si>
  <si>
    <t>กำไร (ขาดทุน) เบ็ดเสร็จอื่น - สุทธิจากภาษี</t>
  </si>
  <si>
    <t>เงินปันผลจ่าย</t>
  </si>
  <si>
    <t>เงินกู้ยืมระยะยาว - สุทธิจากส่วนที่ถึงกำหนดชำระภายในหนึ่งปี</t>
  </si>
  <si>
    <t>หนี้สินตามสัญญาเช่าการเงิน - สุทธิจากส่วนที่ถึงกำหนดชำระ</t>
  </si>
  <si>
    <t xml:space="preserve">   โครงการผลประโยชน์พนักงาน</t>
  </si>
  <si>
    <t xml:space="preserve">        - ขาดทุนที่ยังไม่เกิดขึ้นจริงจากเงินลงทุนเผื่อขาย</t>
  </si>
  <si>
    <t xml:space="preserve">        - กำไรจากการประมาณการตามหลักคณิตศาสตร์ประกันภัยสำหรับ</t>
  </si>
  <si>
    <t xml:space="preserve"> -  จัดสรรเป็นสำรองตามกฎหมาย</t>
  </si>
  <si>
    <t xml:space="preserve"> -  ยังไม่ได้จัดสรร </t>
  </si>
  <si>
    <t xml:space="preserve"> - 900,000,000 หุ้น มูลค่าหุ้นละ 1 บาท</t>
  </si>
  <si>
    <t>สำรองตามกฎหมาย</t>
  </si>
  <si>
    <t>เจ้าหนี้การค้าและเจ้าหนี้อื่น</t>
  </si>
  <si>
    <t>เงินกองทุนอนุรักษ์สิ่งแวดล้อมค้างจ่าย</t>
  </si>
  <si>
    <t>เงินให้กู้ยืมระยะยาวแก่บริษัทย่อยลดลง (เพิ่มขึ้น)</t>
  </si>
  <si>
    <t>จ่ายเงินปันผล</t>
  </si>
  <si>
    <t xml:space="preserve">ณ วันที่ 31 ธันวาคม 2555 และ 2554 </t>
  </si>
  <si>
    <t>"จัดประเภทใหม่"</t>
  </si>
  <si>
    <t>เงินสดจ่ายเพื่อซื้อที่ดินรอการพัฒนา</t>
  </si>
  <si>
    <t>เงินสดและรายการเทียบเท่าเงินสดลดลงสุทธิ</t>
  </si>
  <si>
    <t>เงินสดสุทธิได้มา (ใช้ไป) จากกิจกรรมจัดหาเงิน</t>
  </si>
  <si>
    <t>เงินสดสุทธิใช้ไปจากกิจกรรมลงทุน</t>
  </si>
  <si>
    <t>กำไรก่อนภาษีเงินได้</t>
  </si>
  <si>
    <t>กำไรสำหรับปี</t>
  </si>
  <si>
    <t>กำไรเบ็ดเสร็จรวมสำหรับปี</t>
  </si>
  <si>
    <t>การแบ่งปันกำไรสำหรับปี</t>
  </si>
  <si>
    <t>การแบ่งปันกำไรเบ็ดเสร็จรวมสำหรับปี</t>
  </si>
  <si>
    <t>กำไรต่อหุ้นสำหรับกำไรสำหรับปี</t>
  </si>
  <si>
    <t>กำไร (ขาดทุน) สะสม</t>
  </si>
  <si>
    <t>ส่วนได้เสียที่ไม่มี</t>
  </si>
  <si>
    <t>ส่วนของของผู้ถือหุ้น</t>
  </si>
  <si>
    <t>ทุนที่ออกและ</t>
  </si>
  <si>
    <t>ชำระเต็มมูลค่าแล้ว</t>
  </si>
  <si>
    <t>จัดสรรเพื่อเป็น</t>
  </si>
  <si>
    <t>ภาษีเงินได้นิติบุคคลค้างจ่าย</t>
  </si>
  <si>
    <t>สำหรับปีสิ้นสุดวันที่ 31 ธันวาคม 2555</t>
  </si>
  <si>
    <t>ตามงบการเงินรวมและงบการเงินเฉพาะบริษัท บริษัทและบริษัทย่อยรับรู้รายการกำไรที่ยังไม่เกิดขึ้นจากการประมาณการตามหลักคณิตศาสตร์ประกันภัย</t>
  </si>
  <si>
    <t>สำหรับโครงการผลประโยชน์พนักงานจำนวน 3.2 ล้านบาท</t>
  </si>
  <si>
    <t>ภายในหนึ่งปี</t>
  </si>
  <si>
    <t>ภาระผูกพันผลประโยชน์พนักงาน</t>
  </si>
  <si>
    <t>เงินลงทุนระยะยาวอื่นเผื่อขาย</t>
  </si>
  <si>
    <t xml:space="preserve">ยอดคงเหลือ ณ วันที่ 1 มกราคม 2554 </t>
  </si>
  <si>
    <t>5, 14</t>
  </si>
  <si>
    <t>5, 18, 21</t>
  </si>
  <si>
    <t>ตามงบการเงินรวม ต้นทุนทางการเงิน 1.28 ล้านบาท ได้บันทึกเป็นต้นทุนการพัฒนาอสังหาริมทรัพย์</t>
  </si>
  <si>
    <t>17, 20</t>
  </si>
  <si>
    <t>5, 21</t>
  </si>
  <si>
    <t>8, 16</t>
  </si>
  <si>
    <t>กำไรก่อนค่าใช้จ่ายภาษีเงินได้</t>
  </si>
  <si>
    <t>ตามงบการเงินเฉพาะบริษัท บริษัทรับรู้รายการขาดทุนที่ยังไม่เกิดขึ้นจากหลักทรัพย์เผื่อขาย จำนวน 6.6 ล้านบาท</t>
  </si>
  <si>
    <t>ตามงบการเงินเฉพาะบริษัท บริษัทรับรู้รายการขาดทุนที่ยังไม่เกิดขึ้นจากหลักทรัพย์เผื่อขาย จำนวน 2.4 ล้านบาท</t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</si>
</sst>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\ ;\(#,##0\)"/>
    <numFmt numFmtId="218" formatCode="#,##0.00\ ;\(#,##0.00\)"/>
    <numFmt numFmtId="219" formatCode="_(* #,##0.0_);_(* \(#,##0.0\);_(* &quot;-&quot;??_);_(@_)"/>
    <numFmt numFmtId="220" formatCode="_(* #,##0_);_(* \(#,##0\);_(* &quot;-&quot;??_);_(@_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#,##0.0\ ;\(#,##0.0\)"/>
    <numFmt numFmtId="225" formatCode="#,##0.000\ ;\(#,##0.000\)"/>
    <numFmt numFmtId="226" formatCode="#,##0.0000\ ;\(#,##0.0000\)"/>
    <numFmt numFmtId="227" formatCode="[$-41E]d\ mmmm\ yyyy"/>
    <numFmt numFmtId="228" formatCode="[$-F800]dddd\,\ mmmm\ dd\,\ yyyy"/>
    <numFmt numFmtId="229" formatCode="_(* #,##0.000_);_(* \(#,##0.000\);_(* &quot;-&quot;??_);_(@_)"/>
    <numFmt numFmtId="230" formatCode="0.0"/>
    <numFmt numFmtId="231" formatCode="_(* #,##0.0000_);_(* \(#,##0.0000\);_(* &quot;-&quot;??_);_(@_)"/>
    <numFmt numFmtId="232" formatCode="d\-mmm\-yyyy"/>
    <numFmt numFmtId="233" formatCode="[$-107041E]d\ mmmm\ yyyy;@"/>
    <numFmt numFmtId="234" formatCode="mmm\ yyyy"/>
    <numFmt numFmtId="235" formatCode="[$-101041E]d\ mmmm\ yyyy;@"/>
    <numFmt numFmtId="236" formatCode="\ด\ด\ด\ \ป\ป\ป\ป"/>
    <numFmt numFmtId="237" formatCode="\ด\ด\ด"/>
    <numFmt numFmtId="238" formatCode="mmmm\ yyyy"/>
    <numFmt numFmtId="239" formatCode="0_);\(0\)"/>
    <numFmt numFmtId="240" formatCode="B1mmm\-yy"/>
    <numFmt numFmtId="241" formatCode="_(* #,##0.00_);_(* \(#,##0.00\);_(* &quot;-&quot;_);_(@_)"/>
    <numFmt numFmtId="242" formatCode="_(* #,##0.00000_);_(* \(#,##0.00000\);_(* &quot;-&quot;??_);_(@_)"/>
    <numFmt numFmtId="243" formatCode="_(* #,##0.000000_);_(* \(#,##0.000000\);_(* &quot;-&quot;??_);_(@_)"/>
    <numFmt numFmtId="244" formatCode="_(* #,##0.0000000_);_(* \(#,##0.0000000\);_(* &quot;-&quot;??_);_(@_)"/>
    <numFmt numFmtId="245" formatCode="_(* #,##0.00000000_);_(* \(#,##0.00000000\);_(* &quot;-&quot;??_);_(@_)"/>
    <numFmt numFmtId="246" formatCode="_(* #,##0.000000000_);_(* \(#,##0.000000000\);_(* &quot;-&quot;??_);_(@_)"/>
  </numFmts>
  <fonts count="36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sz val="1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i/>
      <sz val="15"/>
      <name val="Angsana New"/>
      <family val="1"/>
    </font>
    <font>
      <b/>
      <sz val="13.5"/>
      <name val="Angsana New"/>
      <family val="1"/>
    </font>
    <font>
      <sz val="13.5"/>
      <name val="Angsana New"/>
      <family val="1"/>
    </font>
    <font>
      <sz val="14"/>
      <name val="Times New Roman"/>
      <family val="1"/>
    </font>
    <font>
      <sz val="10"/>
      <name val="ApFont"/>
      <family val="0"/>
    </font>
    <font>
      <sz val="14"/>
      <name val="Cordia New"/>
      <family val="2"/>
    </font>
    <font>
      <sz val="14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220" fontId="24" fillId="0" borderId="10" xfId="42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217" fontId="24" fillId="0" borderId="0" xfId="0" applyNumberFormat="1" applyFont="1" applyBorder="1" applyAlignment="1">
      <alignment horizontal="right"/>
    </xf>
    <xf numFmtId="217" fontId="24" fillId="0" borderId="0" xfId="0" applyNumberFormat="1" applyFont="1" applyFill="1" applyBorder="1" applyAlignment="1">
      <alignment horizontal="right"/>
    </xf>
    <xf numFmtId="220" fontId="24" fillId="0" borderId="0" xfId="42" applyNumberFormat="1" applyFont="1" applyFill="1" applyBorder="1" applyAlignment="1">
      <alignment/>
    </xf>
    <xf numFmtId="220" fontId="24" fillId="0" borderId="0" xfId="42" applyNumberFormat="1" applyFont="1" applyFill="1" applyBorder="1" applyAlignment="1">
      <alignment horizontal="center"/>
    </xf>
    <xf numFmtId="220" fontId="24" fillId="0" borderId="0" xfId="42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220" fontId="24" fillId="0" borderId="11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220" fontId="24" fillId="0" borderId="11" xfId="42" applyNumberFormat="1" applyFont="1" applyFill="1" applyBorder="1" applyAlignment="1">
      <alignment horizontal="left" indent="2"/>
    </xf>
    <xf numFmtId="194" fontId="23" fillId="0" borderId="0" xfId="42" applyFont="1" applyFill="1" applyBorder="1" applyAlignment="1">
      <alignment/>
    </xf>
    <xf numFmtId="220" fontId="24" fillId="0" borderId="12" xfId="42" applyNumberFormat="1" applyFont="1" applyFill="1" applyBorder="1" applyAlignment="1">
      <alignment horizontal="right"/>
    </xf>
    <xf numFmtId="0" fontId="24" fillId="0" borderId="0" xfId="0" applyFont="1" applyFill="1" applyAlignment="1">
      <alignment vertical="center"/>
    </xf>
    <xf numFmtId="220" fontId="23" fillId="0" borderId="0" xfId="42" applyNumberFormat="1" applyFont="1" applyFill="1" applyBorder="1" applyAlignment="1">
      <alignment/>
    </xf>
    <xf numFmtId="220" fontId="24" fillId="0" borderId="10" xfId="42" applyNumberFormat="1" applyFont="1" applyFill="1" applyBorder="1" applyAlignment="1">
      <alignment horizontal="right"/>
    </xf>
    <xf numFmtId="217" fontId="24" fillId="0" borderId="12" xfId="0" applyNumberFormat="1" applyFont="1" applyFill="1" applyBorder="1" applyAlignment="1">
      <alignment horizontal="right"/>
    </xf>
    <xf numFmtId="217" fontId="24" fillId="0" borderId="10" xfId="0" applyNumberFormat="1" applyFont="1" applyBorder="1" applyAlignment="1">
      <alignment horizontal="center"/>
    </xf>
    <xf numFmtId="194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217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220" fontId="0" fillId="0" borderId="0" xfId="42" applyNumberFormat="1" applyFont="1" applyFill="1" applyBorder="1" applyAlignment="1">
      <alignment vertical="center"/>
    </xf>
    <xf numFmtId="220" fontId="2" fillId="0" borderId="0" xfId="42" applyNumberFormat="1" applyFont="1" applyFill="1" applyBorder="1" applyAlignment="1">
      <alignment vertical="center"/>
    </xf>
    <xf numFmtId="220" fontId="0" fillId="0" borderId="0" xfId="42" applyNumberFormat="1" applyFont="1" applyFill="1" applyBorder="1" applyAlignment="1">
      <alignment horizontal="right" vertical="center"/>
    </xf>
    <xf numFmtId="220" fontId="0" fillId="0" borderId="0" xfId="42" applyNumberFormat="1" applyFont="1" applyFill="1" applyBorder="1" applyAlignment="1">
      <alignment horizontal="center" vertical="center"/>
    </xf>
    <xf numFmtId="220" fontId="0" fillId="0" borderId="0" xfId="42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217" fontId="2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right" vertical="center"/>
    </xf>
    <xf numFmtId="217" fontId="24" fillId="0" borderId="0" xfId="0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right" vertical="center"/>
    </xf>
    <xf numFmtId="1" fontId="24" fillId="0" borderId="10" xfId="0" applyNumberFormat="1" applyFont="1" applyFill="1" applyBorder="1" applyAlignment="1">
      <alignment horizontal="center" vertical="center"/>
    </xf>
    <xf numFmtId="220" fontId="24" fillId="0" borderId="10" xfId="44" applyNumberFormat="1" applyFont="1" applyFill="1" applyBorder="1" applyAlignment="1">
      <alignment horizontal="right" vertical="center"/>
    </xf>
    <xf numFmtId="220" fontId="24" fillId="0" borderId="0" xfId="44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194" fontId="0" fillId="0" borderId="0" xfId="42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218" fontId="0" fillId="0" borderId="0" xfId="0" applyNumberFormat="1" applyFont="1" applyFill="1" applyBorder="1" applyAlignment="1">
      <alignment horizontal="right" vertical="center"/>
    </xf>
    <xf numFmtId="218" fontId="0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217" fontId="24" fillId="0" borderId="0" xfId="0" applyNumberFormat="1" applyFont="1" applyFill="1" applyBorder="1" applyAlignment="1">
      <alignment vertical="center"/>
    </xf>
    <xf numFmtId="220" fontId="24" fillId="0" borderId="0" xfId="44" applyNumberFormat="1" applyFont="1" applyFill="1" applyBorder="1" applyAlignment="1">
      <alignment vertical="center"/>
    </xf>
    <xf numFmtId="220" fontId="24" fillId="0" borderId="0" xfId="42" applyNumberFormat="1" applyFont="1" applyFill="1" applyBorder="1" applyAlignment="1">
      <alignment vertical="center"/>
    </xf>
    <xf numFmtId="220" fontId="24" fillId="0" borderId="0" xfId="42" applyNumberFormat="1" applyFont="1" applyFill="1" applyBorder="1" applyAlignment="1">
      <alignment horizontal="center" vertical="center"/>
    </xf>
    <xf numFmtId="217" fontId="24" fillId="0" borderId="0" xfId="0" applyNumberFormat="1" applyFont="1" applyFill="1" applyBorder="1" applyAlignment="1">
      <alignment horizontal="center" vertical="center"/>
    </xf>
    <xf numFmtId="220" fontId="24" fillId="0" borderId="0" xfId="44" applyNumberFormat="1" applyFont="1" applyFill="1" applyBorder="1" applyAlignment="1">
      <alignment horizontal="center" vertical="center"/>
    </xf>
    <xf numFmtId="220" fontId="24" fillId="0" borderId="0" xfId="42" applyNumberFormat="1" applyFont="1" applyFill="1" applyBorder="1" applyAlignment="1">
      <alignment horizontal="left" vertical="center"/>
    </xf>
    <xf numFmtId="220" fontId="24" fillId="0" borderId="10" xfId="42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220" fontId="24" fillId="0" borderId="11" xfId="44" applyNumberFormat="1" applyFont="1" applyFill="1" applyBorder="1" applyAlignment="1">
      <alignment vertical="center"/>
    </xf>
    <xf numFmtId="220" fontId="24" fillId="0" borderId="11" xfId="42" applyNumberFormat="1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vertical="center"/>
    </xf>
    <xf numFmtId="220" fontId="24" fillId="0" borderId="0" xfId="44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vertical="center"/>
    </xf>
    <xf numFmtId="194" fontId="24" fillId="0" borderId="0" xfId="44" applyNumberFormat="1" applyFont="1" applyFill="1" applyBorder="1" applyAlignment="1">
      <alignment vertical="center"/>
    </xf>
    <xf numFmtId="220" fontId="24" fillId="0" borderId="10" xfId="44" applyNumberFormat="1" applyFont="1" applyFill="1" applyBorder="1" applyAlignment="1">
      <alignment vertical="center"/>
    </xf>
    <xf numFmtId="220" fontId="24" fillId="0" borderId="12" xfId="44" applyNumberFormat="1" applyFont="1" applyFill="1" applyBorder="1" applyAlignment="1">
      <alignment vertical="center"/>
    </xf>
    <xf numFmtId="220" fontId="24" fillId="0" borderId="12" xfId="42" applyNumberFormat="1" applyFont="1" applyFill="1" applyBorder="1" applyAlignment="1">
      <alignment horizontal="right" vertical="center"/>
    </xf>
    <xf numFmtId="220" fontId="24" fillId="0" borderId="12" xfId="44" applyNumberFormat="1" applyFont="1" applyFill="1" applyBorder="1" applyAlignment="1">
      <alignment horizontal="right" vertical="center"/>
    </xf>
    <xf numFmtId="220" fontId="24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49" fontId="24" fillId="0" borderId="0" xfId="0" applyNumberFormat="1" applyFont="1" applyFill="1" applyBorder="1" applyAlignment="1" quotePrefix="1">
      <alignment/>
    </xf>
    <xf numFmtId="0" fontId="24" fillId="0" borderId="0" xfId="0" applyFont="1" applyFill="1" applyBorder="1" applyAlignment="1">
      <alignment horizontal="center" vertical="top"/>
    </xf>
    <xf numFmtId="217" fontId="24" fillId="0" borderId="0" xfId="0" applyNumberFormat="1" applyFont="1" applyFill="1" applyBorder="1" applyAlignment="1">
      <alignment horizontal="center"/>
    </xf>
    <xf numFmtId="37" fontId="24" fillId="0" borderId="0" xfId="0" applyNumberFormat="1" applyFont="1" applyFill="1" applyAlignment="1">
      <alignment vertical="center"/>
    </xf>
    <xf numFmtId="220" fontId="24" fillId="0" borderId="0" xfId="0" applyNumberFormat="1" applyFont="1" applyFill="1" applyBorder="1" applyAlignment="1">
      <alignment horizontal="center"/>
    </xf>
    <xf numFmtId="220" fontId="24" fillId="0" borderId="11" xfId="42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220" fontId="24" fillId="0" borderId="13" xfId="42" applyNumberFormat="1" applyFont="1" applyFill="1" applyBorder="1" applyAlignment="1">
      <alignment horizontal="right"/>
    </xf>
    <xf numFmtId="217" fontId="24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217" fontId="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220" fontId="28" fillId="0" borderId="0" xfId="42" applyNumberFormat="1" applyFont="1" applyFill="1" applyBorder="1" applyAlignment="1">
      <alignment vertical="center"/>
    </xf>
    <xf numFmtId="0" fontId="23" fillId="0" borderId="0" xfId="62" applyFont="1" applyFill="1" applyAlignment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20" fontId="24" fillId="0" borderId="11" xfId="42" applyNumberFormat="1" applyFont="1" applyFill="1" applyBorder="1" applyAlignment="1">
      <alignment horizontal="right" vertical="center"/>
    </xf>
    <xf numFmtId="217" fontId="24" fillId="0" borderId="11" xfId="0" applyNumberFormat="1" applyFont="1" applyFill="1" applyBorder="1" applyAlignment="1">
      <alignment horizontal="right" vertical="center"/>
    </xf>
    <xf numFmtId="220" fontId="24" fillId="0" borderId="10" xfId="42" applyNumberFormat="1" applyFont="1" applyFill="1" applyBorder="1" applyAlignment="1">
      <alignment horizontal="right" vertical="center"/>
    </xf>
    <xf numFmtId="217" fontId="24" fillId="0" borderId="10" xfId="0" applyNumberFormat="1" applyFont="1" applyFill="1" applyBorder="1" applyAlignment="1">
      <alignment horizontal="center" vertical="center"/>
    </xf>
    <xf numFmtId="41" fontId="24" fillId="0" borderId="10" xfId="42" applyNumberFormat="1" applyFont="1" applyFill="1" applyBorder="1" applyAlignment="1">
      <alignment horizontal="center" vertical="center"/>
    </xf>
    <xf numFmtId="220" fontId="24" fillId="0" borderId="12" xfId="42" applyNumberFormat="1" applyFont="1" applyFill="1" applyBorder="1" applyAlignment="1">
      <alignment horizontal="center" vertical="center"/>
    </xf>
    <xf numFmtId="220" fontId="24" fillId="0" borderId="14" xfId="42" applyNumberFormat="1" applyFont="1" applyFill="1" applyBorder="1" applyAlignment="1">
      <alignment horizontal="center" vertical="center"/>
    </xf>
    <xf numFmtId="218" fontId="24" fillId="0" borderId="0" xfId="0" applyNumberFormat="1" applyFont="1" applyFill="1" applyBorder="1" applyAlignment="1">
      <alignment horizontal="right" vertical="center"/>
    </xf>
    <xf numFmtId="194" fontId="24" fillId="0" borderId="0" xfId="42" applyFont="1" applyFill="1" applyBorder="1" applyAlignment="1">
      <alignment horizontal="right" vertical="center"/>
    </xf>
    <xf numFmtId="217" fontId="24" fillId="0" borderId="14" xfId="0" applyNumberFormat="1" applyFont="1" applyFill="1" applyBorder="1" applyAlignment="1">
      <alignment horizontal="right" vertical="center"/>
    </xf>
    <xf numFmtId="218" fontId="24" fillId="0" borderId="0" xfId="0" applyNumberFormat="1" applyFont="1" applyFill="1" applyBorder="1" applyAlignment="1">
      <alignment vertical="center"/>
    </xf>
    <xf numFmtId="0" fontId="23" fillId="0" borderId="0" xfId="60" applyFont="1" applyFill="1" applyAlignment="1">
      <alignment vertical="center"/>
      <protection/>
    </xf>
    <xf numFmtId="226" fontId="24" fillId="0" borderId="12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/>
    </xf>
    <xf numFmtId="220" fontId="24" fillId="0" borderId="0" xfId="45" applyNumberFormat="1" applyFont="1" applyBorder="1" applyAlignment="1">
      <alignment horizontal="right"/>
    </xf>
    <xf numFmtId="194" fontId="24" fillId="0" borderId="0" xfId="42" applyFont="1" applyFill="1" applyBorder="1" applyAlignment="1">
      <alignment horizontal="center"/>
    </xf>
    <xf numFmtId="0" fontId="23" fillId="0" borderId="0" xfId="62" applyFont="1" applyFill="1" applyAlignment="1">
      <alignment vertical="center"/>
      <protection/>
    </xf>
    <xf numFmtId="217" fontId="24" fillId="0" borderId="10" xfId="0" applyNumberFormat="1" applyFont="1" applyBorder="1" applyAlignment="1">
      <alignment horizontal="right"/>
    </xf>
    <xf numFmtId="217" fontId="24" fillId="0" borderId="13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217" fontId="24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24" fillId="0" borderId="0" xfId="0" applyNumberFormat="1" applyFont="1" applyAlignment="1">
      <alignment/>
    </xf>
    <xf numFmtId="220" fontId="24" fillId="0" borderId="10" xfId="45" applyNumberFormat="1" applyFont="1" applyBorder="1" applyAlignment="1">
      <alignment horizontal="center"/>
    </xf>
    <xf numFmtId="220" fontId="24" fillId="0" borderId="10" xfId="45" applyNumberFormat="1" applyFont="1" applyFill="1" applyBorder="1" applyAlignment="1">
      <alignment horizontal="center"/>
    </xf>
    <xf numFmtId="49" fontId="24" fillId="0" borderId="0" xfId="0" applyNumberFormat="1" applyFont="1" applyBorder="1" applyAlignment="1">
      <alignment horizontal="right"/>
    </xf>
    <xf numFmtId="217" fontId="24" fillId="0" borderId="13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49" fontId="24" fillId="0" borderId="10" xfId="0" applyNumberFormat="1" applyFont="1" applyFill="1" applyBorder="1" applyAlignment="1">
      <alignment horizontal="centerContinuous" vertical="center"/>
    </xf>
    <xf numFmtId="220" fontId="35" fillId="0" borderId="0" xfId="42" applyNumberFormat="1" applyFont="1" applyFill="1" applyBorder="1" applyAlignment="1">
      <alignment horizontal="center"/>
    </xf>
    <xf numFmtId="217" fontId="24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220" fontId="24" fillId="0" borderId="10" xfId="44" applyNumberFormat="1" applyFont="1" applyFill="1" applyBorder="1" applyAlignment="1">
      <alignment horizontal="center" vertical="center"/>
    </xf>
    <xf numFmtId="220" fontId="0" fillId="0" borderId="0" xfId="0" applyNumberFormat="1" applyFont="1" applyFill="1" applyBorder="1" applyAlignment="1">
      <alignment vertical="center"/>
    </xf>
    <xf numFmtId="220" fontId="35" fillId="0" borderId="10" xfId="44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Continuous" vertical="center"/>
    </xf>
    <xf numFmtId="1" fontId="24" fillId="0" borderId="0" xfId="0" applyNumberFormat="1" applyFont="1" applyFill="1" applyBorder="1" applyAlignment="1">
      <alignment horizontal="center" vertical="center"/>
    </xf>
    <xf numFmtId="217" fontId="24" fillId="0" borderId="1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right" vertical="center"/>
    </xf>
    <xf numFmtId="217" fontId="31" fillId="0" borderId="0" xfId="0" applyNumberFormat="1" applyFont="1" applyFill="1" applyBorder="1" applyAlignment="1">
      <alignment horizontal="right" vertical="center"/>
    </xf>
    <xf numFmtId="220" fontId="31" fillId="0" borderId="0" xfId="4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220" fontId="24" fillId="0" borderId="0" xfId="42" applyNumberFormat="1" applyFont="1" applyFill="1" applyAlignment="1">
      <alignment/>
    </xf>
    <xf numFmtId="217" fontId="24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20" fontId="26" fillId="0" borderId="0" xfId="42" applyNumberFormat="1" applyFont="1" applyFill="1" applyAlignment="1">
      <alignment/>
    </xf>
    <xf numFmtId="194" fontId="24" fillId="0" borderId="10" xfId="42" applyFont="1" applyFill="1" applyBorder="1" applyAlignment="1">
      <alignment horizontal="center"/>
    </xf>
    <xf numFmtId="220" fontId="24" fillId="0" borderId="10" xfId="42" applyNumberFormat="1" applyFont="1" applyFill="1" applyBorder="1" applyAlignment="1">
      <alignment horizontal="center"/>
    </xf>
    <xf numFmtId="220" fontId="24" fillId="0" borderId="0" xfId="0" applyNumberFormat="1" applyFont="1" applyFill="1" applyBorder="1" applyAlignment="1">
      <alignment horizontal="right"/>
    </xf>
    <xf numFmtId="220" fontId="24" fillId="0" borderId="0" xfId="0" applyNumberFormat="1" applyFont="1" applyFill="1" applyBorder="1" applyAlignment="1">
      <alignment/>
    </xf>
    <xf numFmtId="220" fontId="2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220" fontId="24" fillId="0" borderId="10" xfId="42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_CET - N09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1"/>
  <sheetViews>
    <sheetView tabSelected="1" view="pageBreakPreview" zoomScale="110" zoomScaleNormal="110" zoomScaleSheetLayoutView="110" workbookViewId="0" topLeftCell="A1">
      <selection activeCell="J3" sqref="J3"/>
    </sheetView>
  </sheetViews>
  <sheetFormatPr defaultColWidth="9.140625" defaultRowHeight="21.75" customHeight="1"/>
  <cols>
    <col min="1" max="1" width="2.8515625" style="9" customWidth="1"/>
    <col min="2" max="2" width="2.28125" style="9" customWidth="1"/>
    <col min="3" max="3" width="5.7109375" style="21" customWidth="1"/>
    <col min="4" max="4" width="3.8515625" style="21" customWidth="1"/>
    <col min="5" max="5" width="34.7109375" style="21" customWidth="1"/>
    <col min="6" max="6" width="7.7109375" style="9" customWidth="1"/>
    <col min="7" max="7" width="1.28515625" style="9" customWidth="1"/>
    <col min="8" max="8" width="14.7109375" style="9" customWidth="1"/>
    <col min="9" max="9" width="1.28515625" style="9" customWidth="1"/>
    <col min="10" max="10" width="14.7109375" style="9" customWidth="1"/>
    <col min="11" max="11" width="1.28515625" style="9" customWidth="1"/>
    <col min="12" max="12" width="14.7109375" style="9" customWidth="1"/>
    <col min="13" max="13" width="1.28515625" style="9" customWidth="1"/>
    <col min="14" max="14" width="14.7109375" style="9" customWidth="1"/>
    <col min="15" max="15" width="1.28515625" style="9" customWidth="1"/>
    <col min="16" max="16" width="14.7109375" style="9" customWidth="1"/>
    <col min="17" max="17" width="1.28515625" style="9" customWidth="1"/>
    <col min="18" max="18" width="14.7109375" style="9" customWidth="1"/>
    <col min="19" max="16384" width="9.140625" style="9" customWidth="1"/>
  </cols>
  <sheetData>
    <row r="1" spans="1:14" ht="24" customHeight="1">
      <c r="A1" s="9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4" customHeight="1">
      <c r="A2" s="95" t="s">
        <v>98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8" ht="24" customHeight="1">
      <c r="A3" s="95" t="s">
        <v>165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Q3" s="96"/>
      <c r="R3" s="96"/>
    </row>
    <row r="4" spans="3:5" ht="21" customHeight="1">
      <c r="C4" s="7"/>
      <c r="D4" s="7"/>
      <c r="E4" s="7"/>
    </row>
    <row r="5" spans="1:14" ht="24" customHeight="1">
      <c r="A5" s="95" t="s">
        <v>58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6:18" ht="22.5" customHeight="1">
      <c r="F7" s="19"/>
      <c r="G7" s="19"/>
      <c r="H7" s="183" t="s">
        <v>28</v>
      </c>
      <c r="I7" s="183"/>
      <c r="J7" s="183"/>
      <c r="K7" s="183"/>
      <c r="L7" s="183"/>
      <c r="M7" s="183"/>
      <c r="N7" s="183"/>
      <c r="O7" s="183"/>
      <c r="P7" s="183"/>
      <c r="Q7" s="183"/>
      <c r="R7" s="183"/>
    </row>
    <row r="8" spans="3:18" ht="22.5" customHeight="1">
      <c r="C8" s="96"/>
      <c r="D8" s="96"/>
      <c r="E8" s="96"/>
      <c r="F8" s="19"/>
      <c r="G8" s="19"/>
      <c r="H8" s="182" t="s">
        <v>1</v>
      </c>
      <c r="I8" s="182"/>
      <c r="J8" s="182"/>
      <c r="K8" s="182"/>
      <c r="L8" s="182"/>
      <c r="M8" s="97"/>
      <c r="N8" s="182" t="s">
        <v>2</v>
      </c>
      <c r="O8" s="182"/>
      <c r="P8" s="182"/>
      <c r="Q8" s="182"/>
      <c r="R8" s="182"/>
    </row>
    <row r="9" spans="3:18" ht="22.5" customHeight="1">
      <c r="C9" s="96"/>
      <c r="D9" s="96"/>
      <c r="E9" s="96"/>
      <c r="F9" s="19"/>
      <c r="G9" s="19"/>
      <c r="H9" s="19">
        <v>2555</v>
      </c>
      <c r="I9" s="19"/>
      <c r="J9" s="155" t="s">
        <v>99</v>
      </c>
      <c r="K9" s="12"/>
      <c r="L9" s="155" t="s">
        <v>137</v>
      </c>
      <c r="M9" s="12"/>
      <c r="N9" s="155" t="s">
        <v>128</v>
      </c>
      <c r="O9" s="12"/>
      <c r="P9" s="155" t="s">
        <v>99</v>
      </c>
      <c r="Q9" s="12"/>
      <c r="R9" s="155" t="s">
        <v>138</v>
      </c>
    </row>
    <row r="10" spans="3:18" ht="22.5" customHeight="1">
      <c r="C10" s="96"/>
      <c r="D10" s="96"/>
      <c r="E10" s="96"/>
      <c r="F10" s="5" t="s">
        <v>3</v>
      </c>
      <c r="G10" s="19"/>
      <c r="H10" s="5"/>
      <c r="I10" s="19"/>
      <c r="J10" s="5" t="s">
        <v>166</v>
      </c>
      <c r="K10" s="19"/>
      <c r="L10" s="5" t="s">
        <v>166</v>
      </c>
      <c r="M10" s="97"/>
      <c r="N10" s="5"/>
      <c r="O10" s="19"/>
      <c r="P10" s="5" t="s">
        <v>166</v>
      </c>
      <c r="Q10" s="19"/>
      <c r="R10" s="5" t="s">
        <v>166</v>
      </c>
    </row>
    <row r="11" spans="1:16" ht="22.5" customHeight="1">
      <c r="A11" s="96" t="s">
        <v>7</v>
      </c>
      <c r="F11" s="13"/>
      <c r="G11" s="13"/>
      <c r="H11" s="13"/>
      <c r="I11" s="13"/>
      <c r="J11" s="13"/>
      <c r="K11" s="15"/>
      <c r="L11" s="15"/>
      <c r="M11" s="15"/>
      <c r="N11" s="15"/>
      <c r="O11" s="15"/>
      <c r="P11" s="15"/>
    </row>
    <row r="12" spans="1:18" ht="22.5" customHeight="1">
      <c r="A12" s="21" t="s">
        <v>8</v>
      </c>
      <c r="H12" s="16">
        <v>41619</v>
      </c>
      <c r="J12" s="16">
        <v>59874</v>
      </c>
      <c r="K12" s="15"/>
      <c r="L12" s="15">
        <v>65576</v>
      </c>
      <c r="M12" s="15"/>
      <c r="N12" s="16">
        <v>27831</v>
      </c>
      <c r="O12" s="15"/>
      <c r="P12" s="16">
        <v>48187</v>
      </c>
      <c r="R12" s="16">
        <v>51861</v>
      </c>
    </row>
    <row r="13" spans="1:18" ht="22.5" customHeight="1">
      <c r="A13" s="21" t="s">
        <v>139</v>
      </c>
      <c r="F13" s="94">
        <v>6</v>
      </c>
      <c r="G13" s="19"/>
      <c r="H13" s="16">
        <v>50114</v>
      </c>
      <c r="J13" s="16">
        <v>53164</v>
      </c>
      <c r="K13" s="15"/>
      <c r="L13" s="15">
        <v>56688</v>
      </c>
      <c r="M13" s="15"/>
      <c r="N13" s="16">
        <v>49681</v>
      </c>
      <c r="O13" s="15"/>
      <c r="P13" s="16">
        <v>52038</v>
      </c>
      <c r="R13" s="16">
        <v>51511</v>
      </c>
    </row>
    <row r="14" spans="1:18" ht="22.5" customHeight="1">
      <c r="A14" s="21" t="s">
        <v>59</v>
      </c>
      <c r="D14" s="98"/>
      <c r="E14" s="98"/>
      <c r="H14" s="16"/>
      <c r="J14" s="17"/>
      <c r="K14" s="15"/>
      <c r="L14" s="15"/>
      <c r="M14" s="15"/>
      <c r="N14" s="16"/>
      <c r="O14" s="15"/>
      <c r="P14" s="16"/>
      <c r="R14" s="16"/>
    </row>
    <row r="15" spans="1:18" ht="22.5" customHeight="1">
      <c r="A15" s="21" t="s">
        <v>60</v>
      </c>
      <c r="F15" s="94">
        <v>6</v>
      </c>
      <c r="H15" s="16"/>
      <c r="J15" s="16"/>
      <c r="K15" s="15"/>
      <c r="L15" s="15"/>
      <c r="M15" s="15"/>
      <c r="N15" s="16"/>
      <c r="O15" s="15"/>
      <c r="P15" s="16"/>
      <c r="R15" s="16"/>
    </row>
    <row r="16" spans="1:18" ht="22.5" customHeight="1">
      <c r="A16" s="21" t="s">
        <v>29</v>
      </c>
      <c r="F16" s="94">
        <v>7</v>
      </c>
      <c r="G16" s="19"/>
      <c r="H16" s="16">
        <v>411113</v>
      </c>
      <c r="J16" s="17">
        <v>449595</v>
      </c>
      <c r="K16" s="15"/>
      <c r="L16" s="15">
        <v>449011</v>
      </c>
      <c r="M16" s="15"/>
      <c r="N16" s="16">
        <v>334734</v>
      </c>
      <c r="O16" s="15"/>
      <c r="P16" s="16">
        <v>356697</v>
      </c>
      <c r="R16" s="16">
        <v>355819</v>
      </c>
    </row>
    <row r="17" spans="1:18" ht="22.5" customHeight="1">
      <c r="A17" s="21" t="s">
        <v>9</v>
      </c>
      <c r="H17" s="16">
        <v>3232</v>
      </c>
      <c r="J17" s="16">
        <v>3307</v>
      </c>
      <c r="K17" s="15"/>
      <c r="L17" s="15">
        <v>3359</v>
      </c>
      <c r="M17" s="15"/>
      <c r="N17" s="18">
        <v>3232</v>
      </c>
      <c r="O17" s="15"/>
      <c r="P17" s="18">
        <v>3307</v>
      </c>
      <c r="R17" s="16">
        <v>3359</v>
      </c>
    </row>
    <row r="18" spans="1:16" ht="22.5" customHeight="1">
      <c r="A18" s="21" t="s">
        <v>118</v>
      </c>
      <c r="H18" s="16"/>
      <c r="J18" s="17" t="s">
        <v>64</v>
      </c>
      <c r="K18" s="15"/>
      <c r="L18" s="15"/>
      <c r="M18" s="15"/>
      <c r="N18" s="17" t="s">
        <v>64</v>
      </c>
      <c r="O18" s="15"/>
      <c r="P18" s="17" t="s">
        <v>64</v>
      </c>
    </row>
    <row r="19" spans="1:16" ht="22.5" customHeight="1">
      <c r="A19" s="21" t="s">
        <v>119</v>
      </c>
      <c r="F19" s="94">
        <v>5</v>
      </c>
      <c r="G19" s="19"/>
      <c r="H19" s="16"/>
      <c r="J19" s="17" t="s">
        <v>64</v>
      </c>
      <c r="K19" s="15"/>
      <c r="L19" s="15"/>
      <c r="M19" s="15"/>
      <c r="N19" s="17" t="s">
        <v>64</v>
      </c>
      <c r="O19" s="15"/>
      <c r="P19" s="17" t="s">
        <v>64</v>
      </c>
    </row>
    <row r="20" spans="1:16" ht="22.5" customHeight="1">
      <c r="A20" s="21" t="s">
        <v>10</v>
      </c>
      <c r="H20" s="16"/>
      <c r="J20" s="17" t="s">
        <v>64</v>
      </c>
      <c r="K20" s="15"/>
      <c r="L20" s="15"/>
      <c r="M20" s="15"/>
      <c r="N20" s="17" t="s">
        <v>64</v>
      </c>
      <c r="O20" s="15"/>
      <c r="P20" s="17" t="s">
        <v>64</v>
      </c>
    </row>
    <row r="21" spans="1:18" ht="22.5" customHeight="1">
      <c r="A21" s="96" t="s">
        <v>11</v>
      </c>
      <c r="B21" s="96"/>
      <c r="C21" s="96"/>
      <c r="E21" s="96"/>
      <c r="F21" s="13"/>
      <c r="G21" s="13"/>
      <c r="H21" s="20">
        <f>SUM(H12:H20)</f>
        <v>506078</v>
      </c>
      <c r="I21" s="13"/>
      <c r="J21" s="20">
        <f>SUM(J12:J20)</f>
        <v>565940</v>
      </c>
      <c r="K21" s="15"/>
      <c r="L21" s="20">
        <f>SUM(L12:L20)</f>
        <v>574634</v>
      </c>
      <c r="M21" s="15"/>
      <c r="N21" s="20">
        <f>SUM(N12:N20)</f>
        <v>415478</v>
      </c>
      <c r="O21" s="15"/>
      <c r="P21" s="20">
        <f>SUM(P12:P20)</f>
        <v>460229</v>
      </c>
      <c r="R21" s="20">
        <f>SUM(R12:R20)</f>
        <v>462550</v>
      </c>
    </row>
    <row r="22" spans="3:16" ht="22.5" customHeight="1">
      <c r="C22" s="96"/>
      <c r="D22" s="96"/>
      <c r="E22" s="96"/>
      <c r="F22" s="13"/>
      <c r="G22" s="13"/>
      <c r="H22" s="15"/>
      <c r="I22" s="13"/>
      <c r="J22" s="15"/>
      <c r="K22" s="15"/>
      <c r="L22" s="15"/>
      <c r="M22" s="15"/>
      <c r="N22" s="15"/>
      <c r="O22" s="15"/>
      <c r="P22" s="15"/>
    </row>
    <row r="23" spans="1:16" ht="22.5" customHeight="1">
      <c r="A23" s="96" t="s">
        <v>12</v>
      </c>
      <c r="F23" s="13"/>
      <c r="G23" s="13"/>
      <c r="H23" s="13"/>
      <c r="I23" s="13"/>
      <c r="J23" s="13"/>
      <c r="K23" s="15"/>
      <c r="L23" s="15"/>
      <c r="M23" s="15"/>
      <c r="N23" s="15"/>
      <c r="O23" s="15"/>
      <c r="P23" s="15"/>
    </row>
    <row r="24" spans="1:18" ht="22.5" customHeight="1">
      <c r="A24" s="9" t="s">
        <v>32</v>
      </c>
      <c r="F24" s="99"/>
      <c r="G24" s="13"/>
      <c r="H24" s="16">
        <v>905</v>
      </c>
      <c r="I24" s="13"/>
      <c r="J24" s="16">
        <v>905</v>
      </c>
      <c r="K24" s="15"/>
      <c r="L24" s="15">
        <v>905</v>
      </c>
      <c r="M24" s="15"/>
      <c r="N24" s="16">
        <v>905</v>
      </c>
      <c r="O24" s="15"/>
      <c r="P24" s="16">
        <v>905</v>
      </c>
      <c r="R24" s="16">
        <v>905</v>
      </c>
    </row>
    <row r="25" spans="1:18" ht="22.5" customHeight="1">
      <c r="A25" s="21" t="s">
        <v>189</v>
      </c>
      <c r="F25" s="94">
        <v>8</v>
      </c>
      <c r="G25" s="19"/>
      <c r="H25" s="15">
        <v>27936</v>
      </c>
      <c r="J25" s="15">
        <v>30262</v>
      </c>
      <c r="K25" s="15"/>
      <c r="L25" s="15">
        <v>62450</v>
      </c>
      <c r="M25" s="15"/>
      <c r="N25" s="15">
        <v>27936</v>
      </c>
      <c r="O25" s="15"/>
      <c r="P25" s="15">
        <v>30262</v>
      </c>
      <c r="R25" s="16">
        <v>62450</v>
      </c>
    </row>
    <row r="26" spans="1:18" ht="22.5" customHeight="1">
      <c r="A26" s="9" t="s">
        <v>131</v>
      </c>
      <c r="F26" s="94">
        <v>9</v>
      </c>
      <c r="G26" s="13"/>
      <c r="H26" s="17" t="s">
        <v>64</v>
      </c>
      <c r="I26" s="13"/>
      <c r="J26" s="17" t="s">
        <v>64</v>
      </c>
      <c r="K26" s="15"/>
      <c r="L26" s="17" t="s">
        <v>64</v>
      </c>
      <c r="M26" s="15"/>
      <c r="N26" s="17">
        <v>325103</v>
      </c>
      <c r="O26" s="15"/>
      <c r="P26" s="17">
        <v>325103</v>
      </c>
      <c r="R26" s="16">
        <v>325103</v>
      </c>
    </row>
    <row r="27" spans="1:18" ht="22.5" customHeight="1">
      <c r="A27" s="9" t="s">
        <v>110</v>
      </c>
      <c r="F27" s="94">
        <v>5</v>
      </c>
      <c r="G27" s="13"/>
      <c r="H27" s="17" t="s">
        <v>64</v>
      </c>
      <c r="I27" s="13"/>
      <c r="J27" s="17" t="s">
        <v>64</v>
      </c>
      <c r="K27" s="15"/>
      <c r="L27" s="17" t="s">
        <v>64</v>
      </c>
      <c r="M27" s="15"/>
      <c r="N27" s="17" t="s">
        <v>64</v>
      </c>
      <c r="O27" s="15"/>
      <c r="P27" s="17">
        <v>7375</v>
      </c>
      <c r="R27" s="17" t="s">
        <v>64</v>
      </c>
    </row>
    <row r="28" spans="1:18" ht="22.5" customHeight="1">
      <c r="A28" s="9" t="s">
        <v>93</v>
      </c>
      <c r="F28" s="94">
        <v>10</v>
      </c>
      <c r="G28" s="13"/>
      <c r="H28" s="17">
        <v>27148</v>
      </c>
      <c r="I28" s="13"/>
      <c r="J28" s="17">
        <v>37680</v>
      </c>
      <c r="K28" s="15"/>
      <c r="L28" s="15">
        <v>34793</v>
      </c>
      <c r="M28" s="15"/>
      <c r="N28" s="17" t="s">
        <v>64</v>
      </c>
      <c r="O28" s="15"/>
      <c r="P28" s="17" t="s">
        <v>64</v>
      </c>
      <c r="R28" s="17" t="s">
        <v>64</v>
      </c>
    </row>
    <row r="29" spans="1:18" ht="22.5" customHeight="1">
      <c r="A29" s="9" t="s">
        <v>132</v>
      </c>
      <c r="F29" s="94">
        <v>11</v>
      </c>
      <c r="G29" s="13"/>
      <c r="H29" s="16">
        <v>351358</v>
      </c>
      <c r="I29" s="13"/>
      <c r="J29" s="16">
        <v>230877</v>
      </c>
      <c r="K29" s="15"/>
      <c r="L29" s="15">
        <v>233177</v>
      </c>
      <c r="M29" s="15"/>
      <c r="N29" s="17">
        <v>179701</v>
      </c>
      <c r="O29" s="15"/>
      <c r="P29" s="17">
        <v>68910</v>
      </c>
      <c r="R29" s="16">
        <v>68910</v>
      </c>
    </row>
    <row r="30" spans="1:18" ht="22.5" customHeight="1">
      <c r="A30" s="21" t="s">
        <v>133</v>
      </c>
      <c r="F30" s="94">
        <v>12</v>
      </c>
      <c r="G30" s="19"/>
      <c r="H30" s="17">
        <v>163004</v>
      </c>
      <c r="J30" s="17">
        <v>183450</v>
      </c>
      <c r="K30" s="15"/>
      <c r="L30" s="15">
        <v>193009</v>
      </c>
      <c r="M30" s="15"/>
      <c r="N30" s="15">
        <v>161687</v>
      </c>
      <c r="O30" s="15"/>
      <c r="P30" s="15">
        <v>149363</v>
      </c>
      <c r="R30" s="16">
        <v>166178</v>
      </c>
    </row>
    <row r="31" spans="1:18" ht="22.5" customHeight="1">
      <c r="A31" s="21" t="s">
        <v>134</v>
      </c>
      <c r="F31" s="94">
        <v>13</v>
      </c>
      <c r="G31" s="19"/>
      <c r="H31" s="17">
        <v>4</v>
      </c>
      <c r="J31" s="17">
        <v>61</v>
      </c>
      <c r="K31" s="15"/>
      <c r="L31" s="15">
        <v>182</v>
      </c>
      <c r="M31" s="15"/>
      <c r="N31" s="15">
        <v>4</v>
      </c>
      <c r="O31" s="15"/>
      <c r="P31" s="15">
        <v>61</v>
      </c>
      <c r="R31" s="16">
        <v>182</v>
      </c>
    </row>
    <row r="32" spans="1:18" ht="22.5" customHeight="1">
      <c r="A32" s="21" t="s">
        <v>13</v>
      </c>
      <c r="F32" s="94" t="s">
        <v>191</v>
      </c>
      <c r="H32" s="16">
        <v>56185</v>
      </c>
      <c r="J32" s="16">
        <v>84395</v>
      </c>
      <c r="K32" s="15"/>
      <c r="L32" s="15">
        <v>63728</v>
      </c>
      <c r="M32" s="15"/>
      <c r="N32" s="15">
        <v>54598</v>
      </c>
      <c r="O32" s="15"/>
      <c r="P32" s="15">
        <v>83454</v>
      </c>
      <c r="R32" s="16">
        <v>62929</v>
      </c>
    </row>
    <row r="33" spans="1:18" ht="22.5" customHeight="1">
      <c r="A33" s="96" t="s">
        <v>14</v>
      </c>
      <c r="C33" s="96"/>
      <c r="F33" s="13"/>
      <c r="G33" s="13"/>
      <c r="H33" s="22">
        <f>SUM(H24:H32)</f>
        <v>626540</v>
      </c>
      <c r="I33" s="13"/>
      <c r="J33" s="22">
        <f>SUM(J24:J32)</f>
        <v>567630</v>
      </c>
      <c r="K33" s="15"/>
      <c r="L33" s="22">
        <f>SUM(L24:L32)</f>
        <v>588244</v>
      </c>
      <c r="M33" s="15"/>
      <c r="N33" s="20">
        <f>SUM(N24:N32)</f>
        <v>749934</v>
      </c>
      <c r="O33" s="15"/>
      <c r="P33" s="20">
        <f>SUM(P24:P32)</f>
        <v>665433</v>
      </c>
      <c r="R33" s="22">
        <f>SUM(R24:R32)</f>
        <v>686657</v>
      </c>
    </row>
    <row r="34" spans="3:16" ht="22.5" customHeight="1">
      <c r="C34" s="96"/>
      <c r="D34" s="96"/>
      <c r="E34" s="96"/>
      <c r="F34" s="13"/>
      <c r="G34" s="13"/>
      <c r="H34" s="23"/>
      <c r="I34" s="13"/>
      <c r="J34" s="23"/>
      <c r="K34" s="15"/>
      <c r="L34" s="15"/>
      <c r="M34" s="15"/>
      <c r="N34" s="18"/>
      <c r="O34" s="15"/>
      <c r="P34" s="18"/>
    </row>
    <row r="35" spans="1:18" ht="22.5" customHeight="1" thickBot="1">
      <c r="A35" s="13" t="s">
        <v>15</v>
      </c>
      <c r="D35" s="96"/>
      <c r="F35" s="13"/>
      <c r="G35" s="13"/>
      <c r="H35" s="24">
        <f>+H33+H21</f>
        <v>1132618</v>
      </c>
      <c r="I35" s="13"/>
      <c r="J35" s="24">
        <f>+J33+J21</f>
        <v>1133570</v>
      </c>
      <c r="K35" s="15"/>
      <c r="L35" s="24">
        <f>+L33+L21</f>
        <v>1162878</v>
      </c>
      <c r="M35" s="15"/>
      <c r="N35" s="24">
        <f>+N33+N21</f>
        <v>1165412</v>
      </c>
      <c r="O35" s="15"/>
      <c r="P35" s="24">
        <f>+P33+P21</f>
        <v>1125662</v>
      </c>
      <c r="R35" s="24">
        <f>+R33+R21</f>
        <v>1149207</v>
      </c>
    </row>
    <row r="36" spans="1:14" s="181" customFormat="1" ht="24" customHeight="1" thickTop="1">
      <c r="A36" s="95" t="s">
        <v>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</row>
    <row r="37" spans="1:14" s="181" customFormat="1" ht="24" customHeight="1">
      <c r="A37" s="95" t="s">
        <v>98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14" s="181" customFormat="1" ht="24" customHeight="1">
      <c r="A38" s="95" t="s">
        <v>127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  <row r="39" spans="3:5" s="181" customFormat="1" ht="24" customHeight="1">
      <c r="C39" s="95"/>
      <c r="D39" s="95"/>
      <c r="E39" s="95"/>
    </row>
    <row r="40" spans="1:14" s="181" customFormat="1" ht="24" customHeight="1">
      <c r="A40" s="95" t="s">
        <v>16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  <row r="41" spans="3:5" ht="9" customHeight="1">
      <c r="C41" s="96"/>
      <c r="D41" s="96"/>
      <c r="E41" s="96"/>
    </row>
    <row r="42" spans="6:18" ht="22.5" customHeight="1">
      <c r="F42" s="19"/>
      <c r="G42" s="19"/>
      <c r="H42" s="183" t="s">
        <v>28</v>
      </c>
      <c r="I42" s="183"/>
      <c r="J42" s="183"/>
      <c r="K42" s="183"/>
      <c r="L42" s="183"/>
      <c r="M42" s="183"/>
      <c r="N42" s="183"/>
      <c r="O42" s="183"/>
      <c r="P42" s="183"/>
      <c r="Q42" s="183"/>
      <c r="R42" s="183"/>
    </row>
    <row r="43" spans="3:18" ht="22.5" customHeight="1">
      <c r="C43" s="96"/>
      <c r="D43" s="96"/>
      <c r="E43" s="96"/>
      <c r="F43" s="19"/>
      <c r="G43" s="19"/>
      <c r="H43" s="182" t="s">
        <v>1</v>
      </c>
      <c r="I43" s="182"/>
      <c r="J43" s="182"/>
      <c r="K43" s="182"/>
      <c r="L43" s="182"/>
      <c r="M43" s="97"/>
      <c r="N43" s="182" t="s">
        <v>2</v>
      </c>
      <c r="O43" s="182"/>
      <c r="P43" s="182"/>
      <c r="Q43" s="182"/>
      <c r="R43" s="182"/>
    </row>
    <row r="44" spans="3:18" ht="22.5" customHeight="1">
      <c r="C44" s="96"/>
      <c r="D44" s="96"/>
      <c r="E44" s="96"/>
      <c r="G44" s="19"/>
      <c r="H44" s="155" t="s">
        <v>128</v>
      </c>
      <c r="I44" s="12"/>
      <c r="J44" s="155" t="s">
        <v>99</v>
      </c>
      <c r="K44" s="12"/>
      <c r="L44" s="155" t="s">
        <v>137</v>
      </c>
      <c r="M44" s="12"/>
      <c r="N44" s="155" t="s">
        <v>128</v>
      </c>
      <c r="O44" s="12"/>
      <c r="P44" s="155" t="s">
        <v>99</v>
      </c>
      <c r="R44" s="155" t="s">
        <v>137</v>
      </c>
    </row>
    <row r="45" spans="3:18" ht="22.5" customHeight="1">
      <c r="C45" s="96"/>
      <c r="D45" s="96"/>
      <c r="E45" s="96"/>
      <c r="F45" s="5" t="s">
        <v>3</v>
      </c>
      <c r="G45" s="19"/>
      <c r="H45" s="146"/>
      <c r="I45" s="12"/>
      <c r="J45" s="5" t="s">
        <v>166</v>
      </c>
      <c r="K45" s="19"/>
      <c r="L45" s="5" t="s">
        <v>166</v>
      </c>
      <c r="M45" s="97"/>
      <c r="N45" s="5"/>
      <c r="O45" s="19"/>
      <c r="P45" s="5" t="s">
        <v>166</v>
      </c>
      <c r="Q45" s="19"/>
      <c r="R45" s="5" t="s">
        <v>166</v>
      </c>
    </row>
    <row r="46" spans="1:16" ht="22.5" customHeight="1">
      <c r="A46" s="96" t="s">
        <v>17</v>
      </c>
      <c r="D46" s="96"/>
      <c r="F46" s="13"/>
      <c r="G46" s="13"/>
      <c r="H46" s="13"/>
      <c r="I46" s="13"/>
      <c r="J46" s="13"/>
      <c r="P46" s="19"/>
    </row>
    <row r="47" spans="1:18" ht="22.5" customHeight="1">
      <c r="A47" s="21" t="s">
        <v>140</v>
      </c>
      <c r="E47" s="9"/>
      <c r="F47" s="94">
        <v>5</v>
      </c>
      <c r="H47" s="16">
        <v>404</v>
      </c>
      <c r="I47" s="97"/>
      <c r="J47" s="16">
        <v>386</v>
      </c>
      <c r="K47" s="16"/>
      <c r="L47" s="16">
        <v>392</v>
      </c>
      <c r="M47" s="16"/>
      <c r="N47" s="16">
        <v>404</v>
      </c>
      <c r="O47" s="16"/>
      <c r="P47" s="16">
        <v>386</v>
      </c>
      <c r="Q47" s="16"/>
      <c r="R47" s="16">
        <v>392</v>
      </c>
    </row>
    <row r="48" spans="1:18" ht="22.5" customHeight="1">
      <c r="A48" s="21" t="s">
        <v>141</v>
      </c>
      <c r="E48" s="9"/>
      <c r="H48" s="16">
        <v>43004</v>
      </c>
      <c r="J48" s="16">
        <v>38538</v>
      </c>
      <c r="K48" s="15"/>
      <c r="L48" s="15">
        <v>38214</v>
      </c>
      <c r="M48" s="15"/>
      <c r="N48" s="15">
        <v>41337</v>
      </c>
      <c r="O48" s="15"/>
      <c r="P48" s="15">
        <v>36406</v>
      </c>
      <c r="R48" s="16">
        <v>35850</v>
      </c>
    </row>
    <row r="49" spans="1:18" ht="22.5" customHeight="1">
      <c r="A49" s="21" t="s">
        <v>61</v>
      </c>
      <c r="E49" s="98"/>
      <c r="H49" s="16"/>
      <c r="J49" s="17" t="s">
        <v>64</v>
      </c>
      <c r="K49" s="15"/>
      <c r="L49" s="15"/>
      <c r="M49" s="15"/>
      <c r="N49" s="16"/>
      <c r="O49" s="15"/>
      <c r="P49" s="16"/>
      <c r="R49" s="16"/>
    </row>
    <row r="50" spans="1:18" ht="22.5" customHeight="1">
      <c r="A50" s="21" t="s">
        <v>78</v>
      </c>
      <c r="B50" s="21"/>
      <c r="E50" s="9"/>
      <c r="G50" s="19"/>
      <c r="H50" s="15"/>
      <c r="J50" s="100" t="s">
        <v>64</v>
      </c>
      <c r="K50" s="15"/>
      <c r="L50" s="15"/>
      <c r="M50" s="15"/>
      <c r="N50" s="15"/>
      <c r="O50" s="15"/>
      <c r="P50" s="100" t="s">
        <v>64</v>
      </c>
      <c r="R50" s="16"/>
    </row>
    <row r="51" spans="1:18" ht="22.5" customHeight="1">
      <c r="A51" s="21" t="s">
        <v>183</v>
      </c>
      <c r="B51" s="21"/>
      <c r="E51" s="9"/>
      <c r="G51" s="19"/>
      <c r="H51" s="15">
        <v>477</v>
      </c>
      <c r="J51" s="100" t="s">
        <v>64</v>
      </c>
      <c r="K51" s="15"/>
      <c r="L51" s="100" t="s">
        <v>64</v>
      </c>
      <c r="M51" s="15"/>
      <c r="N51" s="15">
        <v>477</v>
      </c>
      <c r="O51" s="15"/>
      <c r="P51" s="100" t="s">
        <v>64</v>
      </c>
      <c r="R51" s="17" t="s">
        <v>64</v>
      </c>
    </row>
    <row r="52" spans="1:18" ht="22.5" customHeight="1">
      <c r="A52" s="21" t="s">
        <v>142</v>
      </c>
      <c r="B52" s="21"/>
      <c r="E52" s="9"/>
      <c r="G52" s="19"/>
      <c r="H52" s="100" t="s">
        <v>64</v>
      </c>
      <c r="J52" s="100" t="s">
        <v>64</v>
      </c>
      <c r="K52" s="15"/>
      <c r="L52" s="100" t="s">
        <v>64</v>
      </c>
      <c r="M52" s="15"/>
      <c r="N52" s="15">
        <v>22763</v>
      </c>
      <c r="O52" s="15"/>
      <c r="P52" s="100" t="s">
        <v>64</v>
      </c>
      <c r="R52" s="17" t="s">
        <v>64</v>
      </c>
    </row>
    <row r="53" spans="1:18" ht="22.5" customHeight="1">
      <c r="A53" s="21" t="s">
        <v>49</v>
      </c>
      <c r="E53" s="98"/>
      <c r="F53" s="94">
        <v>15</v>
      </c>
      <c r="G53" s="19"/>
      <c r="H53" s="15">
        <v>1129</v>
      </c>
      <c r="J53" s="15">
        <v>20289</v>
      </c>
      <c r="K53" s="15"/>
      <c r="L53" s="15">
        <v>38336</v>
      </c>
      <c r="M53" s="15"/>
      <c r="N53" s="100" t="s">
        <v>64</v>
      </c>
      <c r="O53" s="15"/>
      <c r="P53" s="100" t="s">
        <v>64</v>
      </c>
      <c r="R53" s="16">
        <v>38336</v>
      </c>
    </row>
    <row r="54" spans="1:18" ht="22.5" customHeight="1">
      <c r="A54" s="101" t="s">
        <v>120</v>
      </c>
      <c r="C54" s="101"/>
      <c r="F54" s="94"/>
      <c r="G54" s="19"/>
      <c r="H54" s="17" t="s">
        <v>64</v>
      </c>
      <c r="J54" s="17" t="s">
        <v>64</v>
      </c>
      <c r="K54" s="15"/>
      <c r="L54" s="15">
        <v>872</v>
      </c>
      <c r="M54" s="15"/>
      <c r="N54" s="17" t="s">
        <v>64</v>
      </c>
      <c r="O54" s="15"/>
      <c r="P54" s="17" t="s">
        <v>64</v>
      </c>
      <c r="R54" s="16">
        <v>872</v>
      </c>
    </row>
    <row r="55" spans="1:16" ht="22.5" customHeight="1">
      <c r="A55" s="21" t="s">
        <v>18</v>
      </c>
      <c r="F55" s="19"/>
      <c r="G55" s="19"/>
      <c r="H55" s="15"/>
      <c r="J55" s="100" t="s">
        <v>64</v>
      </c>
      <c r="K55" s="15"/>
      <c r="L55" s="15"/>
      <c r="M55" s="15"/>
      <c r="N55" s="100" t="s">
        <v>64</v>
      </c>
      <c r="O55" s="15"/>
      <c r="P55" s="100" t="s">
        <v>64</v>
      </c>
    </row>
    <row r="56" spans="1:18" ht="22.5" customHeight="1">
      <c r="A56" s="21" t="s">
        <v>74</v>
      </c>
      <c r="C56" s="9"/>
      <c r="F56" s="102"/>
      <c r="G56" s="19"/>
      <c r="H56" s="100" t="s">
        <v>64</v>
      </c>
      <c r="J56" s="100" t="s">
        <v>64</v>
      </c>
      <c r="K56" s="15"/>
      <c r="L56" s="100" t="s">
        <v>64</v>
      </c>
      <c r="M56" s="15"/>
      <c r="N56" s="100" t="s">
        <v>64</v>
      </c>
      <c r="O56" s="15"/>
      <c r="P56" s="100" t="s">
        <v>64</v>
      </c>
      <c r="R56" s="19" t="s">
        <v>64</v>
      </c>
    </row>
    <row r="57" spans="1:18" ht="22.5" customHeight="1">
      <c r="A57" s="96" t="s">
        <v>19</v>
      </c>
      <c r="D57" s="9"/>
      <c r="E57" s="96"/>
      <c r="F57" s="19"/>
      <c r="G57" s="19"/>
      <c r="H57" s="20">
        <f>SUM(H47:H56)</f>
        <v>45014</v>
      </c>
      <c r="J57" s="20">
        <f>SUM(J47:J54)</f>
        <v>59213</v>
      </c>
      <c r="K57" s="15"/>
      <c r="L57" s="20">
        <f>SUM(L47:L54)</f>
        <v>77814</v>
      </c>
      <c r="M57" s="15"/>
      <c r="N57" s="20">
        <f>SUM(N47:N54)</f>
        <v>64981</v>
      </c>
      <c r="O57" s="15"/>
      <c r="P57" s="20">
        <f>SUM(P47:P56)</f>
        <v>36792</v>
      </c>
      <c r="R57" s="20">
        <f>SUM(R47:R54)</f>
        <v>75450</v>
      </c>
    </row>
    <row r="58" spans="3:16" ht="22.5" customHeight="1">
      <c r="C58" s="96"/>
      <c r="D58" s="96"/>
      <c r="E58" s="96"/>
      <c r="F58" s="13"/>
      <c r="G58" s="13"/>
      <c r="H58" s="15"/>
      <c r="I58" s="13"/>
      <c r="J58" s="15"/>
      <c r="K58" s="15"/>
      <c r="L58" s="15"/>
      <c r="M58" s="15"/>
      <c r="N58" s="15"/>
      <c r="O58" s="15"/>
      <c r="P58" s="15"/>
    </row>
    <row r="59" spans="1:16" ht="22.5" customHeight="1">
      <c r="A59" s="96" t="s">
        <v>20</v>
      </c>
      <c r="D59" s="96"/>
      <c r="E59" s="96"/>
      <c r="F59" s="19"/>
      <c r="G59" s="19"/>
      <c r="H59" s="19"/>
      <c r="J59" s="19"/>
      <c r="K59" s="15"/>
      <c r="L59" s="15"/>
      <c r="M59" s="15"/>
      <c r="N59" s="15"/>
      <c r="O59" s="15"/>
      <c r="P59" s="15"/>
    </row>
    <row r="60" spans="1:18" ht="22.5" customHeight="1">
      <c r="A60" s="25" t="s">
        <v>152</v>
      </c>
      <c r="D60" s="96"/>
      <c r="E60" s="96"/>
      <c r="F60" s="94">
        <v>15</v>
      </c>
      <c r="G60" s="19"/>
      <c r="H60" s="17" t="s">
        <v>64</v>
      </c>
      <c r="J60" s="17" t="s">
        <v>64</v>
      </c>
      <c r="K60" s="15"/>
      <c r="L60" s="15">
        <v>24826</v>
      </c>
      <c r="M60" s="15"/>
      <c r="N60" s="17" t="s">
        <v>64</v>
      </c>
      <c r="O60" s="15"/>
      <c r="P60" s="17" t="s">
        <v>64</v>
      </c>
      <c r="R60" s="16">
        <v>3674</v>
      </c>
    </row>
    <row r="61" spans="1:18" ht="22.5" customHeight="1">
      <c r="A61" s="25" t="s">
        <v>153</v>
      </c>
      <c r="D61" s="96"/>
      <c r="E61" s="96"/>
      <c r="F61" s="94"/>
      <c r="G61" s="19"/>
      <c r="H61" s="17"/>
      <c r="J61" s="17"/>
      <c r="K61" s="15"/>
      <c r="L61" s="15"/>
      <c r="M61" s="15"/>
      <c r="N61" s="17"/>
      <c r="O61" s="15"/>
      <c r="P61" s="17"/>
      <c r="R61" s="16"/>
    </row>
    <row r="62" spans="1:18" ht="22.5" customHeight="1">
      <c r="A62" s="21" t="s">
        <v>187</v>
      </c>
      <c r="F62" s="94"/>
      <c r="G62" s="19"/>
      <c r="H62" s="17" t="s">
        <v>64</v>
      </c>
      <c r="J62" s="17" t="s">
        <v>64</v>
      </c>
      <c r="K62" s="15"/>
      <c r="L62" s="100" t="s">
        <v>64</v>
      </c>
      <c r="M62" s="15"/>
      <c r="N62" s="17" t="s">
        <v>64</v>
      </c>
      <c r="O62" s="15"/>
      <c r="P62" s="17" t="s">
        <v>64</v>
      </c>
      <c r="R62" s="17" t="s">
        <v>64</v>
      </c>
    </row>
    <row r="63" spans="1:18" ht="22.5" customHeight="1">
      <c r="A63" s="21" t="s">
        <v>188</v>
      </c>
      <c r="F63" s="94">
        <v>16</v>
      </c>
      <c r="G63" s="19"/>
      <c r="H63" s="17">
        <v>1662</v>
      </c>
      <c r="J63" s="17">
        <v>3481</v>
      </c>
      <c r="K63" s="15"/>
      <c r="L63" s="100" t="s">
        <v>64</v>
      </c>
      <c r="M63" s="15"/>
      <c r="N63" s="17">
        <v>875</v>
      </c>
      <c r="O63" s="15"/>
      <c r="P63" s="17">
        <v>3481</v>
      </c>
      <c r="R63" s="17" t="s">
        <v>64</v>
      </c>
    </row>
    <row r="64" spans="1:18" ht="22.5" customHeight="1">
      <c r="A64" s="21" t="s">
        <v>70</v>
      </c>
      <c r="B64" s="21"/>
      <c r="C64" s="9"/>
      <c r="F64" s="19"/>
      <c r="G64" s="19"/>
      <c r="H64" s="17"/>
      <c r="J64" s="17"/>
      <c r="K64" s="15"/>
      <c r="L64" s="15"/>
      <c r="M64" s="15"/>
      <c r="N64" s="15"/>
      <c r="O64" s="15"/>
      <c r="P64" s="15"/>
      <c r="R64" s="16"/>
    </row>
    <row r="65" spans="1:18" ht="22.5" customHeight="1">
      <c r="A65" s="21" t="s">
        <v>62</v>
      </c>
      <c r="C65" s="9"/>
      <c r="F65" s="19"/>
      <c r="G65" s="19"/>
      <c r="H65" s="17">
        <v>34000</v>
      </c>
      <c r="J65" s="17">
        <v>34000</v>
      </c>
      <c r="K65" s="15"/>
      <c r="L65" s="15">
        <v>34035</v>
      </c>
      <c r="M65" s="15"/>
      <c r="N65" s="17">
        <v>34000</v>
      </c>
      <c r="O65" s="15"/>
      <c r="P65" s="17">
        <v>34000</v>
      </c>
      <c r="R65" s="16">
        <v>34035</v>
      </c>
    </row>
    <row r="66" spans="1:18" ht="22.5" customHeight="1">
      <c r="A66" s="21" t="s">
        <v>63</v>
      </c>
      <c r="C66" s="9"/>
      <c r="F66" s="19"/>
      <c r="G66" s="19"/>
      <c r="H66" s="17">
        <v>2382</v>
      </c>
      <c r="J66" s="17">
        <v>6382</v>
      </c>
      <c r="K66" s="15"/>
      <c r="L66" s="15">
        <v>6658</v>
      </c>
      <c r="M66" s="15"/>
      <c r="N66" s="15">
        <v>2382</v>
      </c>
      <c r="O66" s="15"/>
      <c r="P66" s="15">
        <v>6382</v>
      </c>
      <c r="R66" s="16">
        <v>6658</v>
      </c>
    </row>
    <row r="67" spans="1:18" ht="22.5" customHeight="1">
      <c r="A67" s="96" t="s">
        <v>21</v>
      </c>
      <c r="D67" s="9"/>
      <c r="E67" s="96"/>
      <c r="F67" s="19"/>
      <c r="G67" s="19"/>
      <c r="H67" s="103">
        <f>SUM(H60:H66)</f>
        <v>38044</v>
      </c>
      <c r="J67" s="103">
        <f>SUM(J60:J66)</f>
        <v>43863</v>
      </c>
      <c r="K67" s="15"/>
      <c r="L67" s="103">
        <f>SUM(L60:L66)</f>
        <v>65519</v>
      </c>
      <c r="M67" s="15"/>
      <c r="N67" s="103">
        <f>SUM(N60:N66)</f>
        <v>37257</v>
      </c>
      <c r="O67" s="15"/>
      <c r="P67" s="103">
        <f>SUM(P60:P66)</f>
        <v>43863</v>
      </c>
      <c r="R67" s="103">
        <f>SUM(R60:R66)</f>
        <v>44367</v>
      </c>
    </row>
    <row r="68" spans="3:16" ht="22.5" customHeight="1">
      <c r="C68" s="96"/>
      <c r="D68" s="96"/>
      <c r="E68" s="96"/>
      <c r="F68" s="13"/>
      <c r="G68" s="13"/>
      <c r="H68" s="26"/>
      <c r="I68" s="13"/>
      <c r="J68" s="26"/>
      <c r="K68" s="15"/>
      <c r="L68" s="15"/>
      <c r="M68" s="15"/>
      <c r="N68" s="15"/>
      <c r="O68" s="15"/>
      <c r="P68" s="15"/>
    </row>
    <row r="69" spans="1:18" ht="22.5" customHeight="1">
      <c r="A69" s="96" t="s">
        <v>22</v>
      </c>
      <c r="D69" s="9"/>
      <c r="E69" s="96"/>
      <c r="F69" s="19"/>
      <c r="G69" s="19"/>
      <c r="H69" s="27">
        <f>+H67+H57</f>
        <v>83058</v>
      </c>
      <c r="I69" s="15"/>
      <c r="J69" s="27">
        <f>+J67+J57</f>
        <v>103076</v>
      </c>
      <c r="K69" s="15"/>
      <c r="L69" s="27">
        <f>+L67+L57</f>
        <v>143333</v>
      </c>
      <c r="M69" s="15"/>
      <c r="N69" s="27">
        <f>SUM(N57+N67)</f>
        <v>102238</v>
      </c>
      <c r="O69" s="15"/>
      <c r="P69" s="27">
        <f>+P67+P57</f>
        <v>80655</v>
      </c>
      <c r="R69" s="27">
        <f>+R67+R57</f>
        <v>119817</v>
      </c>
    </row>
    <row r="70" spans="1:14" s="181" customFormat="1" ht="24" customHeight="1">
      <c r="A70" s="95" t="s">
        <v>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  <row r="71" spans="1:14" s="181" customFormat="1" ht="24" customHeight="1">
      <c r="A71" s="95" t="s">
        <v>98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</row>
    <row r="72" spans="1:14" s="181" customFormat="1" ht="24" customHeight="1">
      <c r="A72" s="95" t="s">
        <v>127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3:7" s="181" customFormat="1" ht="24" customHeight="1">
      <c r="C73" s="95"/>
      <c r="D73" s="95"/>
      <c r="E73" s="95"/>
      <c r="G73" s="181" t="s">
        <v>111</v>
      </c>
    </row>
    <row r="74" spans="1:14" s="181" customFormat="1" ht="24" customHeight="1">
      <c r="A74" s="95" t="s">
        <v>16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</row>
    <row r="75" spans="1:14" ht="9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6:18" ht="22.5" customHeight="1">
      <c r="F76" s="19"/>
      <c r="G76" s="19"/>
      <c r="H76" s="183" t="s">
        <v>28</v>
      </c>
      <c r="I76" s="183"/>
      <c r="J76" s="183"/>
      <c r="K76" s="183"/>
      <c r="L76" s="183"/>
      <c r="M76" s="183"/>
      <c r="N76" s="183"/>
      <c r="O76" s="183"/>
      <c r="P76" s="183"/>
      <c r="Q76" s="183"/>
      <c r="R76" s="183"/>
    </row>
    <row r="77" spans="3:18" ht="22.5" customHeight="1">
      <c r="C77" s="96"/>
      <c r="D77" s="96"/>
      <c r="E77" s="96"/>
      <c r="F77" s="19"/>
      <c r="G77" s="19"/>
      <c r="H77" s="182" t="s">
        <v>1</v>
      </c>
      <c r="I77" s="182"/>
      <c r="J77" s="182"/>
      <c r="K77" s="182"/>
      <c r="L77" s="182"/>
      <c r="M77" s="97"/>
      <c r="N77" s="182" t="s">
        <v>2</v>
      </c>
      <c r="O77" s="182"/>
      <c r="P77" s="182"/>
      <c r="Q77" s="182"/>
      <c r="R77" s="182"/>
    </row>
    <row r="78" spans="3:18" ht="22.5" customHeight="1">
      <c r="C78" s="96"/>
      <c r="D78" s="96"/>
      <c r="E78" s="96"/>
      <c r="G78" s="19"/>
      <c r="H78" s="155" t="s">
        <v>128</v>
      </c>
      <c r="I78" s="12"/>
      <c r="J78" s="155" t="s">
        <v>99</v>
      </c>
      <c r="K78" s="12"/>
      <c r="L78" s="155" t="s">
        <v>137</v>
      </c>
      <c r="M78" s="12"/>
      <c r="N78" s="155" t="s">
        <v>128</v>
      </c>
      <c r="O78" s="12"/>
      <c r="P78" s="155" t="s">
        <v>99</v>
      </c>
      <c r="R78" s="155" t="s">
        <v>137</v>
      </c>
    </row>
    <row r="79" spans="3:18" ht="22.5" customHeight="1">
      <c r="C79" s="96"/>
      <c r="D79" s="96"/>
      <c r="E79" s="96"/>
      <c r="F79" s="5" t="s">
        <v>3</v>
      </c>
      <c r="G79" s="19"/>
      <c r="H79" s="146"/>
      <c r="I79" s="12"/>
      <c r="J79" s="5" t="s">
        <v>166</v>
      </c>
      <c r="K79" s="19"/>
      <c r="L79" s="5" t="s">
        <v>166</v>
      </c>
      <c r="M79" s="97"/>
      <c r="N79" s="5"/>
      <c r="O79" s="19"/>
      <c r="P79" s="5" t="s">
        <v>166</v>
      </c>
      <c r="Q79" s="19"/>
      <c r="R79" s="5" t="s">
        <v>166</v>
      </c>
    </row>
    <row r="80" spans="1:16" ht="22.5" customHeight="1">
      <c r="A80" s="96" t="s">
        <v>23</v>
      </c>
      <c r="D80" s="96"/>
      <c r="E80" s="96"/>
      <c r="F80" s="19"/>
      <c r="G80" s="19"/>
      <c r="H80" s="19"/>
      <c r="J80" s="19"/>
      <c r="K80" s="15"/>
      <c r="L80" s="144"/>
      <c r="M80" s="15"/>
      <c r="N80" s="15"/>
      <c r="O80" s="15"/>
      <c r="P80" s="15"/>
    </row>
    <row r="81" spans="1:16" ht="22.5" customHeight="1">
      <c r="A81" s="21" t="s">
        <v>87</v>
      </c>
      <c r="F81" s="19"/>
      <c r="G81" s="19"/>
      <c r="H81" s="19"/>
      <c r="J81" s="19"/>
      <c r="K81" s="15"/>
      <c r="L81" s="15"/>
      <c r="M81" s="15"/>
      <c r="N81" s="15"/>
      <c r="O81" s="15"/>
      <c r="P81" s="15"/>
    </row>
    <row r="82" spans="1:18" ht="22.5" customHeight="1" thickBot="1">
      <c r="A82" s="21" t="s">
        <v>68</v>
      </c>
      <c r="C82" s="9"/>
      <c r="F82" s="19"/>
      <c r="G82" s="19"/>
      <c r="H82" s="28">
        <v>900000</v>
      </c>
      <c r="J82" s="28">
        <v>900000</v>
      </c>
      <c r="K82" s="15"/>
      <c r="L82" s="28">
        <v>900000</v>
      </c>
      <c r="M82" s="15"/>
      <c r="N82" s="28">
        <v>900000</v>
      </c>
      <c r="O82" s="15"/>
      <c r="P82" s="28">
        <v>900000</v>
      </c>
      <c r="R82" s="28">
        <v>900000</v>
      </c>
    </row>
    <row r="83" spans="1:7" ht="22.5" customHeight="1" thickTop="1">
      <c r="A83" s="21" t="s">
        <v>69</v>
      </c>
      <c r="C83" s="9"/>
      <c r="G83" s="19"/>
    </row>
    <row r="84" spans="1:18" ht="22.5" customHeight="1">
      <c r="A84" s="98" t="s">
        <v>159</v>
      </c>
      <c r="C84" s="9"/>
      <c r="F84" s="19"/>
      <c r="G84" s="19"/>
      <c r="H84" s="15">
        <f>ส่วนของผู้ถือหุ้นงบรวม!D20</f>
        <v>900000</v>
      </c>
      <c r="J84" s="15">
        <f>ส่วนของผู้ถือหุ้นงบรวม!D16</f>
        <v>900000</v>
      </c>
      <c r="K84" s="15"/>
      <c r="L84" s="15">
        <v>900000</v>
      </c>
      <c r="M84" s="15"/>
      <c r="N84" s="15">
        <f>ส่วนของผู้ถือหุ้นงบเฉพาะ!D19</f>
        <v>900000</v>
      </c>
      <c r="O84" s="15"/>
      <c r="P84" s="15">
        <f>ส่วนของผู้ถือหุ้นงบเฉพาะ!D15</f>
        <v>900000</v>
      </c>
      <c r="R84" s="16">
        <v>900000</v>
      </c>
    </row>
    <row r="85" spans="1:18" ht="22.5" customHeight="1">
      <c r="A85" s="21" t="s">
        <v>71</v>
      </c>
      <c r="F85" s="94">
        <v>20</v>
      </c>
      <c r="G85" s="19"/>
      <c r="H85" s="17">
        <f>ส่วนของผู้ถือหุ้นงบรวม!F20</f>
        <v>195672</v>
      </c>
      <c r="J85" s="17">
        <f>ส่วนของผู้ถือหุ้นงบรวม!F16</f>
        <v>195672</v>
      </c>
      <c r="K85" s="15"/>
      <c r="L85" s="15">
        <v>195672</v>
      </c>
      <c r="M85" s="15"/>
      <c r="N85" s="15">
        <f>ส่วนของผู้ถือหุ้นงบเฉพาะ!F19</f>
        <v>195672</v>
      </c>
      <c r="O85" s="15"/>
      <c r="P85" s="15">
        <f>ส่วนของผู้ถือหุ้นงบเฉพาะ!F15</f>
        <v>195672</v>
      </c>
      <c r="R85" s="16">
        <v>195672</v>
      </c>
    </row>
    <row r="86" spans="1:18" ht="22.5" customHeight="1">
      <c r="A86" s="21" t="s">
        <v>177</v>
      </c>
      <c r="F86" s="19"/>
      <c r="G86" s="19"/>
      <c r="H86" s="17"/>
      <c r="J86" s="17"/>
      <c r="K86" s="17"/>
      <c r="L86" s="17"/>
      <c r="M86" s="17"/>
      <c r="N86" s="17"/>
      <c r="O86" s="17"/>
      <c r="P86" s="17"/>
      <c r="R86" s="16"/>
    </row>
    <row r="87" spans="1:18" ht="22.5" customHeight="1">
      <c r="A87" s="104" t="s">
        <v>157</v>
      </c>
      <c r="C87" s="9"/>
      <c r="D87" s="104"/>
      <c r="F87" s="94" t="s">
        <v>194</v>
      </c>
      <c r="G87" s="19"/>
      <c r="H87" s="17">
        <f>ส่วนของผู้ถือหุ้นงบรวม!H20</f>
        <v>7085</v>
      </c>
      <c r="J87" s="17">
        <f>ส่วนของผู้ถือหุ้นงบรวม!H16</f>
        <v>6600</v>
      </c>
      <c r="K87" s="17"/>
      <c r="L87" s="17">
        <v>6600</v>
      </c>
      <c r="M87" s="17"/>
      <c r="N87" s="17">
        <f>ส่วนของผู้ถือหุ้นงบเฉพาะ!H19</f>
        <v>7085</v>
      </c>
      <c r="O87" s="17"/>
      <c r="P87" s="17">
        <f>ส่วนของผู้ถือหุ้นงบเฉพาะ!H15</f>
        <v>6600</v>
      </c>
      <c r="R87" s="16">
        <v>6600</v>
      </c>
    </row>
    <row r="88" spans="1:18" ht="22.5" customHeight="1">
      <c r="A88" s="104" t="s">
        <v>158</v>
      </c>
      <c r="C88" s="9"/>
      <c r="D88" s="104"/>
      <c r="G88" s="19"/>
      <c r="H88" s="147">
        <f>ส่วนของผู้ถือหุ้นงบรวม!J20</f>
        <v>12995</v>
      </c>
      <c r="J88" s="147">
        <f>ส่วนของผู้ถือหุ้นงบรวม!J16</f>
        <v>-4857</v>
      </c>
      <c r="K88" s="17"/>
      <c r="L88" s="17">
        <v>-22424</v>
      </c>
      <c r="M88" s="17"/>
      <c r="N88" s="17">
        <f>ส่วนของผู้ถือหุ้นงบเฉพาะ!J19</f>
        <v>26609</v>
      </c>
      <c r="O88" s="17"/>
      <c r="P88" s="17">
        <f>ส่วนของผู้ถือหุ้นงบเฉพาะ!J15</f>
        <v>9656</v>
      </c>
      <c r="R88" s="16">
        <v>-12579</v>
      </c>
    </row>
    <row r="89" spans="1:18" ht="22.5" customHeight="1">
      <c r="A89" s="21" t="s">
        <v>125</v>
      </c>
      <c r="F89" s="94" t="s">
        <v>196</v>
      </c>
      <c r="G89" s="19"/>
      <c r="H89" s="147">
        <f>ส่วนของผู้ถือหุ้นงบรวม!P20</f>
        <v>-66192</v>
      </c>
      <c r="J89" s="17">
        <f>ส่วนของผู้ถือหุ้นงบรวม!L16</f>
        <v>-66921</v>
      </c>
      <c r="K89" s="17"/>
      <c r="L89" s="17">
        <v>-60303</v>
      </c>
      <c r="M89" s="17"/>
      <c r="N89" s="17">
        <f>ส่วนของผู้ถือหุ้นงบเฉพาะ!P19</f>
        <v>-66192</v>
      </c>
      <c r="O89" s="17"/>
      <c r="P89" s="17">
        <f>ส่วนของผู้ถือหุ้นงบเฉพาะ!P15</f>
        <v>-66921</v>
      </c>
      <c r="R89" s="16">
        <v>-60303</v>
      </c>
    </row>
    <row r="90" spans="1:18" ht="22.5" customHeight="1">
      <c r="A90" s="21" t="s">
        <v>89</v>
      </c>
      <c r="D90" s="9"/>
      <c r="E90" s="96"/>
      <c r="F90" s="19"/>
      <c r="G90" s="19"/>
      <c r="H90" s="105">
        <f>SUM(H84:H89)</f>
        <v>1049560</v>
      </c>
      <c r="J90" s="105">
        <f>SUM(J84:J89)</f>
        <v>1030494</v>
      </c>
      <c r="K90" s="15"/>
      <c r="L90" s="105">
        <f>SUM(L84:L89)</f>
        <v>1019545</v>
      </c>
      <c r="M90" s="15"/>
      <c r="N90" s="105">
        <f>SUM(N84:N89)</f>
        <v>1063174</v>
      </c>
      <c r="O90" s="15"/>
      <c r="P90" s="105">
        <f>SUM(P84:P89)</f>
        <v>1045007</v>
      </c>
      <c r="R90" s="105">
        <f>SUM(R84:R89)</f>
        <v>1029390</v>
      </c>
    </row>
    <row r="91" spans="6:16" ht="9" customHeight="1">
      <c r="F91" s="19"/>
      <c r="G91" s="19"/>
      <c r="H91" s="19"/>
      <c r="J91" s="18"/>
      <c r="K91" s="15"/>
      <c r="L91" s="15"/>
      <c r="M91" s="15"/>
      <c r="N91" s="15"/>
      <c r="O91" s="15"/>
      <c r="P91" s="15"/>
    </row>
    <row r="92" spans="1:18" ht="22.5" customHeight="1">
      <c r="A92" s="21" t="s">
        <v>121</v>
      </c>
      <c r="D92" s="96"/>
      <c r="E92" s="96"/>
      <c r="F92" s="19"/>
      <c r="G92" s="19"/>
      <c r="H92" s="106" t="s">
        <v>64</v>
      </c>
      <c r="I92" s="15"/>
      <c r="J92" s="106" t="s">
        <v>64</v>
      </c>
      <c r="K92" s="15"/>
      <c r="L92" s="106" t="s">
        <v>64</v>
      </c>
      <c r="M92" s="15"/>
      <c r="N92" s="106" t="s">
        <v>64</v>
      </c>
      <c r="O92" s="15"/>
      <c r="P92" s="106" t="s">
        <v>64</v>
      </c>
      <c r="R92" s="106" t="s">
        <v>64</v>
      </c>
    </row>
    <row r="93" spans="6:16" ht="9" customHeight="1">
      <c r="F93" s="19"/>
      <c r="G93" s="19"/>
      <c r="H93" s="19"/>
      <c r="J93" s="19"/>
      <c r="K93" s="15"/>
      <c r="L93" s="15"/>
      <c r="M93" s="15"/>
      <c r="N93" s="19"/>
      <c r="O93" s="15"/>
      <c r="P93" s="19"/>
    </row>
    <row r="94" spans="1:18" ht="22.5" customHeight="1">
      <c r="A94" s="96" t="s">
        <v>52</v>
      </c>
      <c r="D94" s="9"/>
      <c r="E94" s="96"/>
      <c r="F94" s="19"/>
      <c r="G94" s="19"/>
      <c r="H94" s="27">
        <f>SUM(H90:H92)</f>
        <v>1049560</v>
      </c>
      <c r="J94" s="27">
        <f>SUM(J90:J92)</f>
        <v>1030494</v>
      </c>
      <c r="K94" s="15"/>
      <c r="L94" s="27">
        <f>SUM(L90:L92)</f>
        <v>1019545</v>
      </c>
      <c r="M94" s="15"/>
      <c r="N94" s="27">
        <f>SUM(N90:N92)</f>
        <v>1063174</v>
      </c>
      <c r="O94" s="15"/>
      <c r="P94" s="27">
        <f>SUM(P90:P92)</f>
        <v>1045007</v>
      </c>
      <c r="R94" s="27">
        <f>SUM(R90:R92)</f>
        <v>1029390</v>
      </c>
    </row>
    <row r="95" spans="6:16" ht="22.5" customHeight="1">
      <c r="F95" s="19"/>
      <c r="G95" s="19"/>
      <c r="H95" s="30"/>
      <c r="J95" s="30"/>
      <c r="K95" s="15"/>
      <c r="L95" s="15"/>
      <c r="M95" s="15"/>
      <c r="N95" s="30"/>
      <c r="O95" s="15"/>
      <c r="P95" s="30"/>
    </row>
    <row r="96" spans="1:18" ht="22.5" customHeight="1" thickBot="1">
      <c r="A96" s="96" t="s">
        <v>24</v>
      </c>
      <c r="D96" s="96"/>
      <c r="E96" s="9"/>
      <c r="F96" s="19"/>
      <c r="G96" s="19"/>
      <c r="H96" s="24">
        <f>+H94+H69</f>
        <v>1132618</v>
      </c>
      <c r="J96" s="24">
        <f>+J94+J69</f>
        <v>1133570</v>
      </c>
      <c r="K96" s="15"/>
      <c r="L96" s="24">
        <f>+L94+L69</f>
        <v>1162878</v>
      </c>
      <c r="M96" s="15"/>
      <c r="N96" s="24">
        <f>+N94+N69</f>
        <v>1165412</v>
      </c>
      <c r="O96" s="15"/>
      <c r="P96" s="24">
        <f>+P94+P69</f>
        <v>1125662</v>
      </c>
      <c r="R96" s="24">
        <f>+R94+R69</f>
        <v>1149207</v>
      </c>
    </row>
    <row r="97" spans="1:16" ht="22.5" customHeight="1" thickTop="1">
      <c r="A97" s="96"/>
      <c r="D97" s="96"/>
      <c r="E97" s="9"/>
      <c r="F97" s="19"/>
      <c r="G97" s="19"/>
      <c r="H97" s="15"/>
      <c r="J97" s="15"/>
      <c r="K97" s="15"/>
      <c r="L97" s="15"/>
      <c r="M97" s="15"/>
      <c r="N97" s="15"/>
      <c r="O97" s="15"/>
      <c r="P97" s="15"/>
    </row>
    <row r="98" spans="1:18" ht="22.5" customHeight="1">
      <c r="A98" s="96"/>
      <c r="D98" s="96"/>
      <c r="E98" s="9"/>
      <c r="F98" s="19"/>
      <c r="G98" s="19"/>
      <c r="H98" s="15">
        <f>H35-H96</f>
        <v>0</v>
      </c>
      <c r="J98" s="15">
        <f>J35-J96</f>
        <v>0</v>
      </c>
      <c r="K98" s="15"/>
      <c r="L98" s="15">
        <f>L35-L96</f>
        <v>0</v>
      </c>
      <c r="M98" s="15"/>
      <c r="N98" s="15">
        <f>N35-N96</f>
        <v>0</v>
      </c>
      <c r="O98" s="15"/>
      <c r="P98" s="15">
        <f>P35-P96</f>
        <v>0</v>
      </c>
      <c r="R98" s="15">
        <f>R35-R96</f>
        <v>0</v>
      </c>
    </row>
    <row r="99" spans="1:16" ht="21" customHeight="1">
      <c r="A99" s="96"/>
      <c r="D99" s="96"/>
      <c r="E99" s="9"/>
      <c r="F99" s="19"/>
      <c r="G99" s="19"/>
      <c r="H99" s="17"/>
      <c r="J99" s="17"/>
      <c r="K99" s="15"/>
      <c r="L99" s="15"/>
      <c r="M99" s="15"/>
      <c r="N99" s="15"/>
      <c r="O99" s="15"/>
      <c r="P99" s="17"/>
    </row>
    <row r="100" spans="1:16" ht="21" customHeight="1">
      <c r="A100" s="96"/>
      <c r="D100" s="96"/>
      <c r="E100" s="9"/>
      <c r="F100" s="19"/>
      <c r="G100" s="19"/>
      <c r="H100" s="15"/>
      <c r="J100" s="15"/>
      <c r="K100" s="15"/>
      <c r="L100" s="15"/>
      <c r="M100" s="15"/>
      <c r="N100" s="15"/>
      <c r="O100" s="15"/>
      <c r="P100" s="15"/>
    </row>
    <row r="101" spans="1:16" ht="21" customHeight="1">
      <c r="A101" s="96"/>
      <c r="D101" s="96"/>
      <c r="E101" s="9"/>
      <c r="F101" s="19"/>
      <c r="G101" s="19"/>
      <c r="H101" s="15"/>
      <c r="J101" s="15"/>
      <c r="K101" s="15"/>
      <c r="L101" s="15"/>
      <c r="M101" s="15"/>
      <c r="N101" s="15"/>
      <c r="O101" s="15"/>
      <c r="P101" s="15"/>
    </row>
    <row r="102" spans="1:16" ht="21" customHeight="1">
      <c r="A102" s="96"/>
      <c r="D102" s="96"/>
      <c r="E102" s="9"/>
      <c r="F102" s="19"/>
      <c r="G102" s="19"/>
      <c r="H102" s="15"/>
      <c r="J102" s="15"/>
      <c r="K102" s="15"/>
      <c r="L102" s="15"/>
      <c r="M102" s="15"/>
      <c r="N102" s="15"/>
      <c r="O102" s="15"/>
      <c r="P102" s="15"/>
    </row>
    <row r="103" spans="1:16" ht="21" customHeight="1">
      <c r="A103" s="96"/>
      <c r="D103" s="96"/>
      <c r="E103" s="9"/>
      <c r="F103" s="19"/>
      <c r="G103" s="19"/>
      <c r="H103" s="15"/>
      <c r="J103" s="15"/>
      <c r="K103" s="15"/>
      <c r="L103" s="15"/>
      <c r="M103" s="15"/>
      <c r="N103" s="15"/>
      <c r="O103" s="15"/>
      <c r="P103" s="15"/>
    </row>
    <row r="104" spans="1:16" ht="21" customHeight="1">
      <c r="A104" s="96"/>
      <c r="D104" s="96"/>
      <c r="E104" s="9"/>
      <c r="F104" s="19"/>
      <c r="G104" s="19"/>
      <c r="H104" s="15"/>
      <c r="J104" s="15"/>
      <c r="K104" s="15"/>
      <c r="L104" s="15"/>
      <c r="M104" s="15"/>
      <c r="N104" s="15"/>
      <c r="O104" s="15"/>
      <c r="P104" s="15"/>
    </row>
    <row r="105" spans="1:16" ht="21" customHeight="1">
      <c r="A105" s="96"/>
      <c r="D105" s="96"/>
      <c r="E105" s="9"/>
      <c r="F105" s="19"/>
      <c r="G105" s="19"/>
      <c r="H105" s="15"/>
      <c r="J105" s="15"/>
      <c r="K105" s="15"/>
      <c r="L105" s="15"/>
      <c r="M105" s="15"/>
      <c r="N105" s="15"/>
      <c r="O105" s="15"/>
      <c r="P105" s="15"/>
    </row>
    <row r="106" spans="4:16" ht="22.5" customHeight="1">
      <c r="D106" s="96"/>
      <c r="E106" s="9"/>
      <c r="F106" s="19"/>
      <c r="G106" s="19"/>
      <c r="H106" s="15"/>
      <c r="J106" s="15"/>
      <c r="K106" s="15"/>
      <c r="L106" s="15"/>
      <c r="M106" s="15"/>
      <c r="N106" s="15"/>
      <c r="O106" s="15"/>
      <c r="P106" s="15"/>
    </row>
    <row r="107" spans="4:16" ht="22.5" customHeight="1">
      <c r="D107" s="96"/>
      <c r="E107" s="9"/>
      <c r="F107" s="19"/>
      <c r="G107" s="19"/>
      <c r="H107" s="15"/>
      <c r="J107" s="15"/>
      <c r="K107" s="15"/>
      <c r="L107" s="15"/>
      <c r="M107" s="15"/>
      <c r="N107" s="15"/>
      <c r="O107" s="15"/>
      <c r="P107" s="15"/>
    </row>
    <row r="108" spans="10:16" ht="21.75" customHeight="1">
      <c r="J108" s="15"/>
      <c r="K108" s="15"/>
      <c r="L108" s="15"/>
      <c r="M108" s="15"/>
      <c r="N108" s="15"/>
      <c r="O108" s="15"/>
      <c r="P108" s="15"/>
    </row>
    <row r="109" spans="1:16" ht="21.75" customHeight="1">
      <c r="A109" s="21"/>
      <c r="J109" s="15"/>
      <c r="K109" s="15"/>
      <c r="L109" s="15"/>
      <c r="M109" s="15"/>
      <c r="N109" s="15"/>
      <c r="O109" s="15"/>
      <c r="P109" s="15"/>
    </row>
    <row r="111" spans="1:16" ht="3" customHeight="1">
      <c r="A111" s="21"/>
      <c r="J111" s="15"/>
      <c r="K111" s="15"/>
      <c r="L111" s="15"/>
      <c r="M111" s="15"/>
      <c r="N111" s="15"/>
      <c r="O111" s="15"/>
      <c r="P111" s="15"/>
    </row>
  </sheetData>
  <sheetProtection/>
  <mergeCells count="9">
    <mergeCell ref="H77:L77"/>
    <mergeCell ref="N77:R77"/>
    <mergeCell ref="H76:R76"/>
    <mergeCell ref="H8:L8"/>
    <mergeCell ref="N8:R8"/>
    <mergeCell ref="H43:L43"/>
    <mergeCell ref="N43:R43"/>
    <mergeCell ref="H7:R7"/>
    <mergeCell ref="H42:R42"/>
  </mergeCells>
  <printOptions/>
  <pageMargins left="0.6692913385826772" right="0.31496062992125984" top="0.7874015748031497" bottom="0.7874015748031497" header="0.3937007874015748" footer="0.3937007874015748"/>
  <pageSetup firstPageNumber="3" useFirstPageNumber="1" horizontalDpi="1200" verticalDpi="1200" orientation="portrait" paperSize="9" scale="67" r:id="rId1"/>
  <headerFooter alignWithMargins="0">
    <oddFooter>&amp;Lหมายเหตุประกอบงบการเงินเป็นส่วนหนึ่งของงบการเงินนี้&amp;R&amp;16&amp;P</oddFooter>
  </headerFooter>
  <rowBreaks count="3" manualBreakCount="3">
    <brk id="35" max="17" man="1"/>
    <brk id="69" max="255" man="1"/>
    <brk id="11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75"/>
  <sheetViews>
    <sheetView view="pageBreakPreview" zoomScaleNormal="115" zoomScaleSheetLayoutView="100" workbookViewId="0" topLeftCell="A1">
      <selection activeCell="E8" sqref="E8"/>
    </sheetView>
  </sheetViews>
  <sheetFormatPr defaultColWidth="9.140625" defaultRowHeight="24.75" customHeight="1"/>
  <cols>
    <col min="1" max="1" width="3.57421875" style="110" customWidth="1"/>
    <col min="2" max="2" width="4.00390625" style="108" customWidth="1"/>
    <col min="3" max="3" width="3.421875" style="108" customWidth="1"/>
    <col min="4" max="4" width="41.421875" style="108" customWidth="1"/>
    <col min="5" max="5" width="10.57421875" style="108" customWidth="1"/>
    <col min="6" max="6" width="1.7109375" style="108" customWidth="1"/>
    <col min="7" max="7" width="14.7109375" style="108" customWidth="1"/>
    <col min="8" max="8" width="1.7109375" style="108" customWidth="1"/>
    <col min="9" max="9" width="14.7109375" style="108" customWidth="1"/>
    <col min="10" max="10" width="1.7109375" style="108" customWidth="1"/>
    <col min="11" max="11" width="14.7109375" style="108" customWidth="1"/>
    <col min="12" max="12" width="1.7109375" style="108" customWidth="1"/>
    <col min="13" max="13" width="14.7109375" style="108" customWidth="1"/>
    <col min="14" max="16384" width="9.140625" style="108" customWidth="1"/>
  </cols>
  <sheetData>
    <row r="1" spans="1:13" ht="24" customHeight="1">
      <c r="A1" s="114" t="s">
        <v>0</v>
      </c>
      <c r="B1" s="107"/>
      <c r="C1" s="107"/>
      <c r="D1" s="107"/>
      <c r="E1" s="107"/>
      <c r="F1" s="107"/>
      <c r="G1" s="107"/>
      <c r="H1" s="107"/>
      <c r="K1" s="184"/>
      <c r="L1" s="184"/>
      <c r="M1" s="184"/>
    </row>
    <row r="2" spans="1:13" ht="24" customHeight="1">
      <c r="A2" s="114" t="s">
        <v>100</v>
      </c>
      <c r="B2" s="107"/>
      <c r="C2" s="107"/>
      <c r="D2" s="107"/>
      <c r="E2" s="107"/>
      <c r="F2" s="107"/>
      <c r="G2" s="107"/>
      <c r="H2" s="107"/>
      <c r="M2" s="4"/>
    </row>
    <row r="3" spans="1:8" ht="24" customHeight="1">
      <c r="A3" s="71" t="s">
        <v>149</v>
      </c>
      <c r="B3" s="107"/>
      <c r="C3" s="107"/>
      <c r="D3" s="107"/>
      <c r="E3" s="107"/>
      <c r="F3" s="107"/>
      <c r="G3" s="107"/>
      <c r="H3" s="107"/>
    </row>
    <row r="4" spans="1:8" ht="12" customHeight="1">
      <c r="A4" s="71"/>
      <c r="B4" s="107"/>
      <c r="C4" s="107"/>
      <c r="D4" s="107"/>
      <c r="E4" s="107"/>
      <c r="F4" s="107"/>
      <c r="G4" s="107"/>
      <c r="H4" s="107"/>
    </row>
    <row r="5" spans="1:13" s="54" customFormat="1" ht="21" customHeight="1">
      <c r="A5" s="9"/>
      <c r="E5" s="58"/>
      <c r="G5" s="186" t="s">
        <v>28</v>
      </c>
      <c r="H5" s="186"/>
      <c r="I5" s="186"/>
      <c r="J5" s="186"/>
      <c r="K5" s="186"/>
      <c r="L5" s="186"/>
      <c r="M5" s="186"/>
    </row>
    <row r="6" spans="5:13" s="54" customFormat="1" ht="21" customHeight="1">
      <c r="E6" s="58"/>
      <c r="G6" s="185" t="s">
        <v>1</v>
      </c>
      <c r="H6" s="185"/>
      <c r="I6" s="185"/>
      <c r="J6" s="73"/>
      <c r="K6" s="185" t="s">
        <v>2</v>
      </c>
      <c r="L6" s="185"/>
      <c r="M6" s="185"/>
    </row>
    <row r="7" spans="5:16" s="54" customFormat="1" ht="21" customHeight="1">
      <c r="E7" s="6" t="s">
        <v>3</v>
      </c>
      <c r="G7" s="6">
        <v>2555</v>
      </c>
      <c r="H7" s="58"/>
      <c r="I7" s="6">
        <v>2554</v>
      </c>
      <c r="J7" s="73"/>
      <c r="K7" s="6">
        <v>2555</v>
      </c>
      <c r="L7" s="58"/>
      <c r="M7" s="6">
        <v>2554</v>
      </c>
      <c r="N7" s="58"/>
      <c r="O7" s="58"/>
      <c r="P7" s="74"/>
    </row>
    <row r="8" spans="1:16" s="54" customFormat="1" ht="21" customHeight="1">
      <c r="A8" s="115" t="s">
        <v>4</v>
      </c>
      <c r="E8" s="116" t="s">
        <v>195</v>
      </c>
      <c r="G8" s="60"/>
      <c r="H8" s="60"/>
      <c r="I8" s="60"/>
      <c r="J8" s="60"/>
      <c r="K8" s="60"/>
      <c r="L8" s="60"/>
      <c r="M8" s="60"/>
      <c r="N8" s="60"/>
      <c r="O8" s="60"/>
      <c r="P8" s="74"/>
    </row>
    <row r="9" spans="1:16" s="54" customFormat="1" ht="21" customHeight="1">
      <c r="A9" s="54" t="s">
        <v>80</v>
      </c>
      <c r="G9" s="60">
        <v>219276</v>
      </c>
      <c r="H9" s="60"/>
      <c r="I9" s="60">
        <v>191465</v>
      </c>
      <c r="J9" s="60"/>
      <c r="K9" s="60">
        <v>219276</v>
      </c>
      <c r="L9" s="60"/>
      <c r="M9" s="60">
        <v>191465</v>
      </c>
      <c r="N9" s="60"/>
      <c r="O9" s="60"/>
      <c r="P9" s="74"/>
    </row>
    <row r="10" spans="1:16" s="54" customFormat="1" ht="21" customHeight="1">
      <c r="A10" s="54" t="s">
        <v>30</v>
      </c>
      <c r="E10" s="58"/>
      <c r="G10" s="61">
        <v>72239</v>
      </c>
      <c r="H10" s="60"/>
      <c r="I10" s="61">
        <v>22938</v>
      </c>
      <c r="J10" s="60"/>
      <c r="K10" s="61">
        <v>46663</v>
      </c>
      <c r="L10" s="60"/>
      <c r="M10" s="61">
        <v>19501</v>
      </c>
      <c r="N10" s="60"/>
      <c r="O10" s="61"/>
      <c r="P10" s="74"/>
    </row>
    <row r="11" spans="1:16" s="54" customFormat="1" ht="21" customHeight="1">
      <c r="A11" s="54" t="s">
        <v>55</v>
      </c>
      <c r="E11" s="58"/>
      <c r="G11" s="60">
        <v>596</v>
      </c>
      <c r="H11" s="60"/>
      <c r="I11" s="60">
        <v>896</v>
      </c>
      <c r="J11" s="60"/>
      <c r="K11" s="60">
        <v>596</v>
      </c>
      <c r="L11" s="60"/>
      <c r="M11" s="60">
        <v>896</v>
      </c>
      <c r="N11" s="60"/>
      <c r="O11" s="60"/>
      <c r="P11" s="74"/>
    </row>
    <row r="12" spans="1:16" s="54" customFormat="1" ht="21" customHeight="1">
      <c r="A12" s="54" t="s">
        <v>5</v>
      </c>
      <c r="E12" s="58"/>
      <c r="G12" s="60">
        <v>15113</v>
      </c>
      <c r="H12" s="60"/>
      <c r="I12" s="60">
        <v>25580</v>
      </c>
      <c r="J12" s="60"/>
      <c r="K12" s="60">
        <v>8613</v>
      </c>
      <c r="L12" s="60"/>
      <c r="M12" s="60">
        <v>22808</v>
      </c>
      <c r="N12" s="60"/>
      <c r="O12" s="60"/>
      <c r="P12" s="74"/>
    </row>
    <row r="13" spans="1:16" s="54" customFormat="1" ht="21" customHeight="1">
      <c r="A13" s="115" t="s">
        <v>6</v>
      </c>
      <c r="E13" s="58"/>
      <c r="G13" s="117">
        <f>SUM(G9:G12)</f>
        <v>307224</v>
      </c>
      <c r="H13" s="60"/>
      <c r="I13" s="118">
        <f>SUM(I9:I12)</f>
        <v>240879</v>
      </c>
      <c r="J13" s="60"/>
      <c r="K13" s="117">
        <f>SUM(K9:K12)</f>
        <v>275148</v>
      </c>
      <c r="L13" s="60"/>
      <c r="M13" s="118">
        <f>SUM(M9:M12)</f>
        <v>234670</v>
      </c>
      <c r="N13" s="60"/>
      <c r="O13" s="60"/>
      <c r="P13" s="74"/>
    </row>
    <row r="14" spans="5:16" s="34" customFormat="1" ht="9" customHeight="1">
      <c r="E14" s="35"/>
      <c r="G14" s="39"/>
      <c r="H14" s="39"/>
      <c r="I14" s="39"/>
      <c r="J14" s="39"/>
      <c r="K14" s="39"/>
      <c r="L14" s="39"/>
      <c r="M14" s="39"/>
      <c r="N14" s="39"/>
      <c r="O14" s="39"/>
      <c r="P14" s="109"/>
    </row>
    <row r="15" spans="1:16" s="54" customFormat="1" ht="21" customHeight="1">
      <c r="A15" s="115" t="s">
        <v>26</v>
      </c>
      <c r="E15" s="116" t="s">
        <v>192</v>
      </c>
      <c r="G15" s="60"/>
      <c r="H15" s="60"/>
      <c r="I15" s="60"/>
      <c r="J15" s="60"/>
      <c r="K15" s="60"/>
      <c r="L15" s="60"/>
      <c r="M15" s="60"/>
      <c r="N15" s="60"/>
      <c r="O15" s="60"/>
      <c r="P15" s="74"/>
    </row>
    <row r="16" spans="1:16" s="54" customFormat="1" ht="21" customHeight="1">
      <c r="A16" s="54" t="s">
        <v>81</v>
      </c>
      <c r="E16" s="116"/>
      <c r="G16" s="60">
        <v>146948</v>
      </c>
      <c r="H16" s="60"/>
      <c r="I16" s="60">
        <v>141291</v>
      </c>
      <c r="J16" s="60"/>
      <c r="K16" s="60">
        <v>146948</v>
      </c>
      <c r="L16" s="60"/>
      <c r="M16" s="60">
        <v>141291</v>
      </c>
      <c r="N16" s="60"/>
      <c r="O16" s="60"/>
      <c r="P16" s="74"/>
    </row>
    <row r="17" spans="1:16" s="54" customFormat="1" ht="21" customHeight="1">
      <c r="A17" s="54" t="s">
        <v>31</v>
      </c>
      <c r="E17" s="116"/>
      <c r="G17" s="60">
        <v>50630</v>
      </c>
      <c r="H17" s="60"/>
      <c r="I17" s="60">
        <v>15213</v>
      </c>
      <c r="J17" s="60"/>
      <c r="K17" s="60">
        <v>29123</v>
      </c>
      <c r="L17" s="60"/>
      <c r="M17" s="60">
        <v>12222</v>
      </c>
      <c r="N17" s="60"/>
      <c r="O17" s="60"/>
      <c r="P17" s="74"/>
    </row>
    <row r="18" spans="1:16" s="54" customFormat="1" ht="21" customHeight="1">
      <c r="A18" s="54" t="s">
        <v>92</v>
      </c>
      <c r="E18" s="116"/>
      <c r="G18" s="60">
        <v>5525</v>
      </c>
      <c r="H18" s="60"/>
      <c r="I18" s="60">
        <v>2012</v>
      </c>
      <c r="J18" s="60"/>
      <c r="K18" s="60">
        <v>5488</v>
      </c>
      <c r="L18" s="60"/>
      <c r="M18" s="60">
        <v>1904</v>
      </c>
      <c r="N18" s="60"/>
      <c r="O18" s="60"/>
      <c r="P18" s="74"/>
    </row>
    <row r="19" spans="1:16" s="54" customFormat="1" ht="21" customHeight="1">
      <c r="A19" s="54" t="s">
        <v>82</v>
      </c>
      <c r="E19" s="116"/>
      <c r="G19" s="60">
        <v>51901</v>
      </c>
      <c r="H19" s="60"/>
      <c r="I19" s="60">
        <v>49341</v>
      </c>
      <c r="J19" s="60"/>
      <c r="K19" s="60">
        <v>46389</v>
      </c>
      <c r="L19" s="60"/>
      <c r="M19" s="60">
        <v>42493</v>
      </c>
      <c r="N19" s="60"/>
      <c r="O19" s="60"/>
      <c r="P19" s="74"/>
    </row>
    <row r="20" spans="1:16" s="54" customFormat="1" ht="21" customHeight="1">
      <c r="A20" s="54" t="s">
        <v>86</v>
      </c>
      <c r="E20" s="116"/>
      <c r="G20" s="60">
        <v>15954</v>
      </c>
      <c r="H20" s="60"/>
      <c r="I20" s="60">
        <v>12332</v>
      </c>
      <c r="J20" s="60"/>
      <c r="K20" s="60">
        <v>13184</v>
      </c>
      <c r="L20" s="60"/>
      <c r="M20" s="60">
        <v>11402</v>
      </c>
      <c r="N20" s="60"/>
      <c r="O20" s="60"/>
      <c r="P20" s="74"/>
    </row>
    <row r="21" spans="1:16" s="54" customFormat="1" ht="21" customHeight="1">
      <c r="A21" s="54" t="s">
        <v>83</v>
      </c>
      <c r="E21" s="116"/>
      <c r="G21" s="60">
        <v>1616</v>
      </c>
      <c r="H21" s="60"/>
      <c r="I21" s="119">
        <v>149</v>
      </c>
      <c r="J21" s="60"/>
      <c r="K21" s="60">
        <v>265</v>
      </c>
      <c r="L21" s="60"/>
      <c r="M21" s="119">
        <v>149</v>
      </c>
      <c r="N21" s="60"/>
      <c r="O21" s="60"/>
      <c r="P21" s="74"/>
    </row>
    <row r="22" spans="1:16" s="54" customFormat="1" ht="21" customHeight="1">
      <c r="A22" s="115" t="s">
        <v>27</v>
      </c>
      <c r="E22" s="116"/>
      <c r="G22" s="117">
        <f>SUM(G16:G21)</f>
        <v>272574</v>
      </c>
      <c r="H22" s="60"/>
      <c r="I22" s="118">
        <f>SUM(I16:I21)</f>
        <v>220338</v>
      </c>
      <c r="J22" s="60"/>
      <c r="K22" s="117">
        <f>SUM(K16:K21)</f>
        <v>241397</v>
      </c>
      <c r="L22" s="60"/>
      <c r="M22" s="118">
        <f>SUM(M16:M21)</f>
        <v>209461</v>
      </c>
      <c r="N22" s="60"/>
      <c r="O22" s="60"/>
      <c r="P22" s="74"/>
    </row>
    <row r="23" spans="5:16" s="34" customFormat="1" ht="9" customHeight="1">
      <c r="E23" s="65"/>
      <c r="G23" s="66"/>
      <c r="H23" s="39"/>
      <c r="I23" s="39"/>
      <c r="J23" s="39"/>
      <c r="K23" s="66"/>
      <c r="L23" s="39"/>
      <c r="M23" s="39"/>
      <c r="N23" s="39"/>
      <c r="O23" s="39"/>
      <c r="P23" s="109"/>
    </row>
    <row r="24" spans="1:16" s="54" customFormat="1" ht="21" customHeight="1">
      <c r="A24" s="115" t="s">
        <v>197</v>
      </c>
      <c r="E24" s="116"/>
      <c r="G24" s="61">
        <f>SUM(G13-G22)</f>
        <v>34650</v>
      </c>
      <c r="H24" s="60"/>
      <c r="I24" s="61">
        <f>SUM(I13-I22)</f>
        <v>20541</v>
      </c>
      <c r="J24" s="60"/>
      <c r="K24" s="61">
        <f>SUM(K13-K22)</f>
        <v>33751</v>
      </c>
      <c r="L24" s="60"/>
      <c r="M24" s="61">
        <f>M13-M22</f>
        <v>25209</v>
      </c>
      <c r="N24" s="60"/>
      <c r="O24" s="60"/>
      <c r="P24" s="74"/>
    </row>
    <row r="25" spans="5:16" s="34" customFormat="1" ht="9" customHeight="1">
      <c r="E25" s="65"/>
      <c r="G25" s="47"/>
      <c r="H25" s="39"/>
      <c r="I25" s="47"/>
      <c r="J25" s="39"/>
      <c r="K25" s="39"/>
      <c r="L25" s="39"/>
      <c r="M25" s="39"/>
      <c r="N25" s="39"/>
      <c r="O25" s="39"/>
      <c r="P25" s="109"/>
    </row>
    <row r="26" spans="1:16" s="54" customFormat="1" ht="21" customHeight="1">
      <c r="A26" s="54" t="s">
        <v>136</v>
      </c>
      <c r="E26" s="116">
        <v>19</v>
      </c>
      <c r="G26" s="148">
        <v>-7313</v>
      </c>
      <c r="H26" s="60"/>
      <c r="I26" s="120" t="s">
        <v>64</v>
      </c>
      <c r="J26" s="60"/>
      <c r="K26" s="1">
        <v>-7313</v>
      </c>
      <c r="L26" s="60"/>
      <c r="M26" s="121" t="s">
        <v>64</v>
      </c>
      <c r="N26" s="60"/>
      <c r="O26" s="61"/>
      <c r="P26" s="74"/>
    </row>
    <row r="27" spans="5:16" s="34" customFormat="1" ht="9" customHeight="1">
      <c r="E27" s="65"/>
      <c r="G27" s="39"/>
      <c r="H27" s="39"/>
      <c r="I27" s="39"/>
      <c r="J27" s="39"/>
      <c r="K27" s="39"/>
      <c r="L27" s="39"/>
      <c r="M27" s="39"/>
      <c r="N27" s="39"/>
      <c r="O27" s="39"/>
      <c r="P27" s="109"/>
    </row>
    <row r="28" spans="1:16" s="54" customFormat="1" ht="21" customHeight="1">
      <c r="A28" s="115" t="s">
        <v>172</v>
      </c>
      <c r="E28" s="58"/>
      <c r="G28" s="77">
        <f>SUM(G24:G26)</f>
        <v>27337</v>
      </c>
      <c r="H28" s="77"/>
      <c r="I28" s="77">
        <f>SUM(I24:I26)</f>
        <v>20541</v>
      </c>
      <c r="J28" s="77"/>
      <c r="K28" s="77">
        <f>SUM(K24:K26)</f>
        <v>26438</v>
      </c>
      <c r="L28" s="77"/>
      <c r="M28" s="77">
        <f>SUM(M24:M26)</f>
        <v>25209</v>
      </c>
      <c r="N28" s="77"/>
      <c r="O28" s="77"/>
      <c r="P28" s="74"/>
    </row>
    <row r="29" spans="1:16" s="34" customFormat="1" ht="9" customHeight="1">
      <c r="A29" s="67"/>
      <c r="E29" s="35"/>
      <c r="G29" s="48"/>
      <c r="H29" s="48"/>
      <c r="I29" s="48"/>
      <c r="J29" s="48"/>
      <c r="K29" s="48"/>
      <c r="L29" s="48"/>
      <c r="M29" s="48"/>
      <c r="N29" s="48"/>
      <c r="O29" s="48"/>
      <c r="P29" s="109"/>
    </row>
    <row r="30" spans="1:16" s="54" customFormat="1" ht="21" customHeight="1">
      <c r="A30" s="54" t="s">
        <v>150</v>
      </c>
      <c r="E30" s="58"/>
      <c r="G30" s="77"/>
      <c r="H30" s="77"/>
      <c r="J30" s="77"/>
      <c r="K30" s="77"/>
      <c r="L30" s="77"/>
      <c r="N30" s="77"/>
      <c r="O30" s="77"/>
      <c r="P30" s="74"/>
    </row>
    <row r="31" spans="1:16" s="54" customFormat="1" ht="21" customHeight="1">
      <c r="A31" s="54" t="s">
        <v>155</v>
      </c>
      <c r="E31" s="58"/>
      <c r="G31" s="77">
        <f>ส่วนของผู้ถือหุ้นงบรวม!L19</f>
        <v>-2423</v>
      </c>
      <c r="H31" s="77"/>
      <c r="I31" s="77">
        <v>-6618</v>
      </c>
      <c r="J31" s="77"/>
      <c r="K31" s="77">
        <f>ส่วนของผู้ถือหุ้นงบเฉพาะ!L18</f>
        <v>-2423</v>
      </c>
      <c r="L31" s="77"/>
      <c r="M31" s="77">
        <v>-6618</v>
      </c>
      <c r="N31" s="77"/>
      <c r="O31" s="77"/>
      <c r="P31" s="74"/>
    </row>
    <row r="32" spans="1:16" s="54" customFormat="1" ht="21" customHeight="1">
      <c r="A32" s="54" t="s">
        <v>156</v>
      </c>
      <c r="E32" s="58"/>
      <c r="G32" s="77"/>
      <c r="H32" s="77"/>
      <c r="I32" s="77"/>
      <c r="J32" s="77"/>
      <c r="K32" s="77"/>
      <c r="L32" s="77"/>
      <c r="M32" s="77"/>
      <c r="N32" s="77"/>
      <c r="O32" s="77"/>
      <c r="P32" s="74"/>
    </row>
    <row r="33" spans="2:16" s="54" customFormat="1" ht="21" customHeight="1">
      <c r="B33" s="54" t="s">
        <v>154</v>
      </c>
      <c r="E33" s="58"/>
      <c r="G33" s="1">
        <f>ส่วนของผู้ถือหุ้นงบรวม!N19</f>
        <v>3152</v>
      </c>
      <c r="H33" s="77"/>
      <c r="I33" s="1" t="s">
        <v>64</v>
      </c>
      <c r="J33" s="77"/>
      <c r="K33" s="1">
        <f>ส่วนของผู้ถือหุ้นงบเฉพาะ!N18</f>
        <v>3152</v>
      </c>
      <c r="L33" s="77"/>
      <c r="M33" s="1" t="s">
        <v>64</v>
      </c>
      <c r="N33" s="77"/>
      <c r="O33" s="77"/>
      <c r="P33" s="74"/>
    </row>
    <row r="34" spans="1:16" s="34" customFormat="1" ht="9" customHeight="1">
      <c r="A34" s="67"/>
      <c r="E34" s="35"/>
      <c r="G34" s="48"/>
      <c r="H34" s="48"/>
      <c r="I34" s="48"/>
      <c r="J34" s="48"/>
      <c r="K34" s="48"/>
      <c r="L34" s="48"/>
      <c r="M34" s="48"/>
      <c r="N34" s="48"/>
      <c r="O34" s="48"/>
      <c r="P34" s="109"/>
    </row>
    <row r="35" spans="1:16" s="54" customFormat="1" ht="21" customHeight="1" thickBot="1">
      <c r="A35" s="115" t="s">
        <v>173</v>
      </c>
      <c r="E35" s="58"/>
      <c r="G35" s="122">
        <f>SUM(G28:G33)</f>
        <v>28066</v>
      </c>
      <c r="H35" s="77"/>
      <c r="I35" s="122">
        <f>SUM(I28:I33)</f>
        <v>13923</v>
      </c>
      <c r="J35" s="77"/>
      <c r="K35" s="122">
        <f>SUM(K28:K33)</f>
        <v>27167</v>
      </c>
      <c r="L35" s="77"/>
      <c r="M35" s="122">
        <f>SUM(M28:M33)</f>
        <v>18591</v>
      </c>
      <c r="N35" s="77"/>
      <c r="O35" s="77"/>
      <c r="P35" s="74"/>
    </row>
    <row r="36" spans="1:16" s="34" customFormat="1" ht="9" customHeight="1" thickTop="1">
      <c r="A36" s="67"/>
      <c r="E36" s="35"/>
      <c r="G36" s="48"/>
      <c r="H36" s="48"/>
      <c r="I36" s="48"/>
      <c r="J36" s="48"/>
      <c r="K36" s="48"/>
      <c r="L36" s="48"/>
      <c r="M36" s="48"/>
      <c r="N36" s="48"/>
      <c r="O36" s="48"/>
      <c r="P36" s="109"/>
    </row>
    <row r="37" spans="1:16" s="54" customFormat="1" ht="21" customHeight="1">
      <c r="A37" s="115" t="s">
        <v>174</v>
      </c>
      <c r="E37" s="58"/>
      <c r="G37" s="77"/>
      <c r="H37" s="77"/>
      <c r="I37" s="77"/>
      <c r="J37" s="77"/>
      <c r="K37" s="77"/>
      <c r="L37" s="77"/>
      <c r="M37" s="77"/>
      <c r="N37" s="77"/>
      <c r="O37" s="77"/>
      <c r="P37" s="74"/>
    </row>
    <row r="38" spans="1:16" s="54" customFormat="1" ht="21" customHeight="1">
      <c r="A38" s="115"/>
      <c r="B38" s="54" t="s">
        <v>53</v>
      </c>
      <c r="E38" s="58"/>
      <c r="G38" s="77">
        <f>+G28</f>
        <v>27337</v>
      </c>
      <c r="H38" s="77"/>
      <c r="I38" s="77">
        <f>+I28</f>
        <v>20541</v>
      </c>
      <c r="J38" s="77"/>
      <c r="K38" s="77">
        <f>+K28</f>
        <v>26438</v>
      </c>
      <c r="L38" s="77"/>
      <c r="M38" s="77">
        <f>+M28</f>
        <v>25209</v>
      </c>
      <c r="N38" s="77"/>
      <c r="O38" s="77"/>
      <c r="P38" s="74"/>
    </row>
    <row r="39" spans="1:16" s="54" customFormat="1" ht="21" customHeight="1">
      <c r="A39" s="115"/>
      <c r="B39" s="54" t="s">
        <v>101</v>
      </c>
      <c r="E39" s="58"/>
      <c r="G39" s="77" t="s">
        <v>64</v>
      </c>
      <c r="H39" s="77"/>
      <c r="I39" s="77" t="s">
        <v>64</v>
      </c>
      <c r="J39" s="77"/>
      <c r="K39" s="77" t="s">
        <v>64</v>
      </c>
      <c r="L39" s="77"/>
      <c r="M39" s="77" t="s">
        <v>64</v>
      </c>
      <c r="N39" s="77"/>
      <c r="O39" s="77"/>
      <c r="P39" s="74"/>
    </row>
    <row r="40" spans="1:16" s="54" customFormat="1" ht="21" customHeight="1" thickBot="1">
      <c r="A40" s="115"/>
      <c r="E40" s="58"/>
      <c r="G40" s="123">
        <f>SUM(G38:G39)</f>
        <v>27337</v>
      </c>
      <c r="H40" s="77"/>
      <c r="I40" s="123">
        <f>SUM(I38:I39)</f>
        <v>20541</v>
      </c>
      <c r="J40" s="77"/>
      <c r="K40" s="123">
        <f>SUM(K38:K39)</f>
        <v>26438</v>
      </c>
      <c r="L40" s="77"/>
      <c r="M40" s="123">
        <f>SUM(M38:M39)</f>
        <v>25209</v>
      </c>
      <c r="N40" s="77"/>
      <c r="O40" s="77"/>
      <c r="P40" s="74"/>
    </row>
    <row r="41" spans="5:16" s="34" customFormat="1" ht="9" customHeight="1" thickTop="1">
      <c r="E41" s="35"/>
      <c r="G41" s="68"/>
      <c r="H41" s="68"/>
      <c r="I41" s="68"/>
      <c r="J41" s="68"/>
      <c r="K41" s="68"/>
      <c r="L41" s="68"/>
      <c r="M41" s="68"/>
      <c r="N41" s="68"/>
      <c r="O41" s="68"/>
      <c r="P41" s="109"/>
    </row>
    <row r="42" spans="1:16" s="54" customFormat="1" ht="21" customHeight="1">
      <c r="A42" s="115" t="s">
        <v>175</v>
      </c>
      <c r="E42" s="58"/>
      <c r="G42" s="124"/>
      <c r="H42" s="124"/>
      <c r="I42" s="124"/>
      <c r="J42" s="124"/>
      <c r="K42" s="124"/>
      <c r="L42" s="124"/>
      <c r="M42" s="124"/>
      <c r="N42" s="124"/>
      <c r="O42" s="124"/>
      <c r="P42" s="74"/>
    </row>
    <row r="43" spans="2:16" s="54" customFormat="1" ht="21" customHeight="1">
      <c r="B43" s="54" t="s">
        <v>53</v>
      </c>
      <c r="E43" s="58"/>
      <c r="G43" s="60">
        <f>+G35</f>
        <v>28066</v>
      </c>
      <c r="H43" s="124"/>
      <c r="I43" s="60">
        <f>+I35</f>
        <v>13923</v>
      </c>
      <c r="J43" s="124"/>
      <c r="K43" s="60">
        <f>+K35</f>
        <v>27167</v>
      </c>
      <c r="L43" s="124"/>
      <c r="M43" s="60">
        <f>+M35</f>
        <v>18591</v>
      </c>
      <c r="N43" s="124"/>
      <c r="O43" s="60"/>
      <c r="P43" s="74"/>
    </row>
    <row r="44" spans="2:16" s="54" customFormat="1" ht="21" customHeight="1">
      <c r="B44" s="54" t="s">
        <v>101</v>
      </c>
      <c r="E44" s="58"/>
      <c r="G44" s="121" t="s">
        <v>64</v>
      </c>
      <c r="H44" s="125"/>
      <c r="I44" s="121" t="s">
        <v>64</v>
      </c>
      <c r="J44" s="125"/>
      <c r="K44" s="121" t="s">
        <v>64</v>
      </c>
      <c r="L44" s="125"/>
      <c r="M44" s="121" t="s">
        <v>64</v>
      </c>
      <c r="N44" s="125"/>
      <c r="O44" s="125"/>
      <c r="P44" s="74"/>
    </row>
    <row r="45" spans="5:18" s="54" customFormat="1" ht="21" customHeight="1" thickBot="1">
      <c r="E45" s="58"/>
      <c r="G45" s="126">
        <f>SUM(G43:G44)</f>
        <v>28066</v>
      </c>
      <c r="H45" s="124"/>
      <c r="I45" s="126">
        <f>SUM(I43:I44)</f>
        <v>13923</v>
      </c>
      <c r="J45" s="124"/>
      <c r="K45" s="126">
        <f>SUM(K43:K44)</f>
        <v>27167</v>
      </c>
      <c r="L45" s="124"/>
      <c r="M45" s="126">
        <f>SUM(M43:M44)</f>
        <v>18591</v>
      </c>
      <c r="N45" s="124"/>
      <c r="O45" s="60"/>
      <c r="P45" s="127"/>
      <c r="Q45" s="127"/>
      <c r="R45" s="127"/>
    </row>
    <row r="46" spans="5:18" s="34" customFormat="1" ht="9" customHeight="1" thickTop="1">
      <c r="E46" s="35"/>
      <c r="G46" s="68"/>
      <c r="H46" s="68"/>
      <c r="I46" s="68"/>
      <c r="J46" s="68"/>
      <c r="K46" s="68"/>
      <c r="L46" s="68"/>
      <c r="M46" s="68"/>
      <c r="N46" s="68"/>
      <c r="O46" s="68"/>
      <c r="P46" s="69"/>
      <c r="Q46" s="69"/>
      <c r="R46" s="69"/>
    </row>
    <row r="47" spans="1:18" s="54" customFormat="1" ht="21" customHeight="1">
      <c r="A47" s="128" t="s">
        <v>176</v>
      </c>
      <c r="E47" s="58"/>
      <c r="G47" s="124"/>
      <c r="H47" s="124"/>
      <c r="I47" s="124"/>
      <c r="J47" s="124"/>
      <c r="K47" s="124"/>
      <c r="L47" s="124"/>
      <c r="M47" s="124"/>
      <c r="N47" s="124"/>
      <c r="O47" s="124"/>
      <c r="P47" s="127"/>
      <c r="Q47" s="127"/>
      <c r="R47" s="127"/>
    </row>
    <row r="48" spans="1:18" s="54" customFormat="1" ht="21" customHeight="1" thickBot="1">
      <c r="A48" s="128" t="s">
        <v>102</v>
      </c>
      <c r="E48" s="58"/>
      <c r="G48" s="129">
        <f>G38/900000</f>
        <v>0.030374444444444443</v>
      </c>
      <c r="H48" s="127"/>
      <c r="I48" s="129">
        <f>I38/900000</f>
        <v>0.022823333333333334</v>
      </c>
      <c r="J48" s="127"/>
      <c r="K48" s="129">
        <f>K38/900000</f>
        <v>0.029375555555555554</v>
      </c>
      <c r="L48" s="127"/>
      <c r="M48" s="129">
        <f>M38/900000</f>
        <v>0.02801</v>
      </c>
      <c r="N48" s="127"/>
      <c r="O48" s="127"/>
      <c r="P48" s="127"/>
      <c r="Q48" s="127"/>
      <c r="R48" s="127"/>
    </row>
    <row r="49" ht="24.75" customHeight="1" thickTop="1"/>
    <row r="57" ht="24.75" customHeight="1">
      <c r="H57" s="111"/>
    </row>
    <row r="61" ht="24.75" customHeight="1">
      <c r="H61" s="111"/>
    </row>
    <row r="75" ht="24.75" customHeight="1">
      <c r="G75" s="108" t="s">
        <v>111</v>
      </c>
    </row>
  </sheetData>
  <sheetProtection/>
  <mergeCells count="4">
    <mergeCell ref="K1:M1"/>
    <mergeCell ref="G6:I6"/>
    <mergeCell ref="K6:M6"/>
    <mergeCell ref="G5:M5"/>
  </mergeCells>
  <printOptions/>
  <pageMargins left="0.6692913385826772" right="0.31496062992125984" top="0.7874015748031497" bottom="0.7874015748031497" header="0.3937007874015748" footer="0.3937007874015748"/>
  <pageSetup firstPageNumber="6" useFirstPageNumber="1" horizontalDpi="600" verticalDpi="600" orientation="portrait" paperSize="9" scale="78" r:id="rId1"/>
  <headerFooter alignWithMargins="0">
    <oddFooter>&amp;Lหมายเหตุประกอบงบการเงินเป็นส่วนหนึ่งของงบการเงินนี้&amp;R&amp;P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77"/>
  <sheetViews>
    <sheetView view="pageBreakPreview" zoomScaleNormal="110" zoomScaleSheetLayoutView="100" workbookViewId="0" topLeftCell="A1">
      <selection activeCell="J3" sqref="J3"/>
    </sheetView>
  </sheetViews>
  <sheetFormatPr defaultColWidth="9.140625" defaultRowHeight="22.5" customHeight="1"/>
  <cols>
    <col min="1" max="1" width="40.7109375" style="166" customWidth="1"/>
    <col min="2" max="2" width="8.7109375" style="166" customWidth="1"/>
    <col min="3" max="3" width="1.57421875" style="166" customWidth="1"/>
    <col min="4" max="4" width="15.7109375" style="166" customWidth="1"/>
    <col min="5" max="5" width="1.57421875" style="166" customWidth="1"/>
    <col min="6" max="6" width="15.7109375" style="166" customWidth="1"/>
    <col min="7" max="7" width="1.421875" style="166" customWidth="1"/>
    <col min="8" max="8" width="15.7109375" style="166" customWidth="1"/>
    <col min="9" max="9" width="1.7109375" style="166" customWidth="1"/>
    <col min="10" max="10" width="16.7109375" style="166" customWidth="1"/>
    <col min="11" max="11" width="1.7109375" style="166" customWidth="1"/>
    <col min="12" max="12" width="15.7109375" style="166" customWidth="1"/>
    <col min="13" max="13" width="1.7109375" style="166" customWidth="1"/>
    <col min="14" max="14" width="21.7109375" style="166" customWidth="1"/>
    <col min="15" max="15" width="1.7109375" style="166" customWidth="1"/>
    <col min="16" max="16" width="16.7109375" style="166" customWidth="1"/>
    <col min="17" max="17" width="1.7109375" style="166" customWidth="1"/>
    <col min="18" max="18" width="16.7109375" style="166" customWidth="1"/>
    <col min="19" max="19" width="1.7109375" style="166" customWidth="1"/>
    <col min="20" max="20" width="15.7109375" style="166" customWidth="1"/>
    <col min="21" max="21" width="1.8515625" style="166" customWidth="1"/>
    <col min="22" max="22" width="16.7109375" style="166" customWidth="1"/>
    <col min="23" max="16384" width="9.140625" style="166" customWidth="1"/>
  </cols>
  <sheetData>
    <row r="1" spans="1:23" s="172" customFormat="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79"/>
    </row>
    <row r="2" spans="1:23" s="172" customFormat="1" ht="24" customHeight="1">
      <c r="A2" s="165" t="s">
        <v>57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79"/>
    </row>
    <row r="3" spans="1:22" s="172" customFormat="1" ht="24" customHeight="1">
      <c r="A3" s="71" t="s">
        <v>149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18" s="151" customFormat="1" ht="24" customHeight="1">
      <c r="A4" s="149"/>
      <c r="B4" s="149"/>
      <c r="C4" s="14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2" s="151" customFormat="1" ht="24" customHeight="1">
      <c r="A5" s="149"/>
      <c r="B5" s="149"/>
      <c r="C5" s="149"/>
      <c r="D5" s="183" t="s">
        <v>28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2" s="151" customFormat="1" ht="24" customHeight="1">
      <c r="A6" s="149"/>
      <c r="B6" s="149"/>
      <c r="C6" s="149"/>
      <c r="D6" s="182" t="s">
        <v>1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</row>
    <row r="7" spans="1:22" s="151" customFormat="1" ht="24" customHeight="1">
      <c r="A7" s="149"/>
      <c r="B7" s="149"/>
      <c r="C7" s="149"/>
      <c r="D7" s="182" t="s">
        <v>103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67"/>
      <c r="T7" s="167"/>
      <c r="U7" s="167"/>
      <c r="V7" s="167"/>
    </row>
    <row r="8" spans="1:22" s="151" customFormat="1" ht="24" customHeight="1">
      <c r="A8" s="9"/>
      <c r="B8" s="9"/>
      <c r="C8" s="149"/>
      <c r="E8" s="19"/>
      <c r="F8" s="19"/>
      <c r="G8" s="19"/>
      <c r="H8" s="187" t="s">
        <v>177</v>
      </c>
      <c r="I8" s="187"/>
      <c r="J8" s="187"/>
      <c r="K8" s="19"/>
      <c r="L8" s="182" t="s">
        <v>125</v>
      </c>
      <c r="M8" s="182"/>
      <c r="N8" s="182"/>
      <c r="O8" s="182"/>
      <c r="P8" s="182"/>
      <c r="Q8" s="182"/>
      <c r="R8" s="182"/>
      <c r="S8" s="9"/>
      <c r="T8" s="19"/>
      <c r="U8" s="9"/>
      <c r="V8" s="9"/>
    </row>
    <row r="9" spans="1:22" s="151" customFormat="1" ht="24" customHeight="1">
      <c r="A9" s="9"/>
      <c r="B9" s="9"/>
      <c r="C9" s="149"/>
      <c r="E9" s="19"/>
      <c r="F9" s="19"/>
      <c r="G9" s="19"/>
      <c r="H9" s="188"/>
      <c r="I9" s="188"/>
      <c r="J9" s="188"/>
      <c r="K9" s="19"/>
      <c r="L9" s="185" t="s">
        <v>143</v>
      </c>
      <c r="M9" s="185"/>
      <c r="N9" s="185"/>
      <c r="O9" s="19"/>
      <c r="P9" s="19"/>
      <c r="Q9" s="19"/>
      <c r="R9" s="19"/>
      <c r="S9" s="9"/>
      <c r="T9" s="19"/>
      <c r="U9" s="9"/>
      <c r="V9" s="9"/>
    </row>
    <row r="10" spans="1:22" s="151" customFormat="1" ht="24" customHeight="1">
      <c r="A10" s="9"/>
      <c r="B10" s="9"/>
      <c r="C10" s="149"/>
      <c r="E10" s="19"/>
      <c r="F10" s="19"/>
      <c r="G10" s="19"/>
      <c r="H10" s="188"/>
      <c r="I10" s="188"/>
      <c r="J10" s="188"/>
      <c r="K10" s="19"/>
      <c r="L10" s="19"/>
      <c r="M10" s="19"/>
      <c r="N10" s="19" t="s">
        <v>144</v>
      </c>
      <c r="O10" s="19"/>
      <c r="P10" s="19"/>
      <c r="Q10" s="19"/>
      <c r="R10" s="19"/>
      <c r="S10" s="9"/>
      <c r="T10" s="19"/>
      <c r="U10" s="9"/>
      <c r="V10" s="9"/>
    </row>
    <row r="11" spans="1:18" s="151" customFormat="1" ht="24" customHeight="1">
      <c r="A11" s="9"/>
      <c r="B11" s="9"/>
      <c r="C11" s="9"/>
      <c r="D11" s="150"/>
      <c r="E11" s="19"/>
      <c r="F11" s="19"/>
      <c r="G11" s="19"/>
      <c r="H11" s="183"/>
      <c r="I11" s="183"/>
      <c r="J11" s="183"/>
      <c r="K11" s="19"/>
      <c r="L11" s="19" t="s">
        <v>75</v>
      </c>
      <c r="M11" s="19"/>
      <c r="N11" s="19" t="s">
        <v>145</v>
      </c>
      <c r="O11" s="19"/>
      <c r="P11" s="58" t="s">
        <v>148</v>
      </c>
      <c r="Q11" s="19"/>
      <c r="R11" s="19" t="s">
        <v>148</v>
      </c>
    </row>
    <row r="12" spans="1:22" s="151" customFormat="1" ht="24" customHeight="1">
      <c r="A12" s="9"/>
      <c r="B12" s="9"/>
      <c r="C12" s="9"/>
      <c r="D12" s="19" t="s">
        <v>180</v>
      </c>
      <c r="E12" s="19"/>
      <c r="F12" s="19"/>
      <c r="G12" s="19"/>
      <c r="H12" s="19" t="s">
        <v>182</v>
      </c>
      <c r="I12" s="19"/>
      <c r="J12" s="19" t="s">
        <v>66</v>
      </c>
      <c r="K12" s="19"/>
      <c r="L12" s="19" t="s">
        <v>76</v>
      </c>
      <c r="M12" s="19"/>
      <c r="N12" s="168" t="s">
        <v>146</v>
      </c>
      <c r="O12" s="19"/>
      <c r="P12" s="180" t="s">
        <v>126</v>
      </c>
      <c r="Q12" s="19"/>
      <c r="R12" s="19" t="s">
        <v>179</v>
      </c>
      <c r="T12" s="19" t="s">
        <v>178</v>
      </c>
      <c r="V12" s="19" t="s">
        <v>148</v>
      </c>
    </row>
    <row r="13" spans="1:22" s="151" customFormat="1" ht="24" customHeight="1">
      <c r="A13" s="9"/>
      <c r="B13" s="5" t="s">
        <v>3</v>
      </c>
      <c r="C13" s="9"/>
      <c r="D13" s="5" t="s">
        <v>181</v>
      </c>
      <c r="E13" s="19"/>
      <c r="F13" s="5" t="s">
        <v>71</v>
      </c>
      <c r="G13" s="19"/>
      <c r="H13" s="5" t="s">
        <v>160</v>
      </c>
      <c r="I13" s="19"/>
      <c r="J13" s="5" t="s">
        <v>177</v>
      </c>
      <c r="K13" s="19"/>
      <c r="L13" s="5" t="s">
        <v>79</v>
      </c>
      <c r="M13" s="19"/>
      <c r="N13" s="5" t="s">
        <v>147</v>
      </c>
      <c r="O13" s="19"/>
      <c r="P13" s="6" t="s">
        <v>23</v>
      </c>
      <c r="Q13" s="19"/>
      <c r="R13" s="5" t="s">
        <v>104</v>
      </c>
      <c r="S13" s="9"/>
      <c r="T13" s="5" t="s">
        <v>105</v>
      </c>
      <c r="U13" s="9"/>
      <c r="V13" s="5" t="s">
        <v>23</v>
      </c>
    </row>
    <row r="14" spans="1:22" s="151" customFormat="1" ht="24" customHeight="1">
      <c r="A14" s="134" t="s">
        <v>190</v>
      </c>
      <c r="B14" s="94"/>
      <c r="C14" s="149"/>
      <c r="D14" s="15">
        <v>900000</v>
      </c>
      <c r="E14" s="15"/>
      <c r="F14" s="15">
        <v>195672</v>
      </c>
      <c r="G14" s="15"/>
      <c r="H14" s="15">
        <v>6600</v>
      </c>
      <c r="I14" s="15"/>
      <c r="J14" s="15">
        <v>-25398</v>
      </c>
      <c r="K14" s="15"/>
      <c r="L14" s="15">
        <v>-60303</v>
      </c>
      <c r="M14" s="15"/>
      <c r="N14" s="100" t="s">
        <v>64</v>
      </c>
      <c r="O14" s="15"/>
      <c r="P14" s="15">
        <f>SUM(L14:O14)</f>
        <v>-60303</v>
      </c>
      <c r="Q14" s="15"/>
      <c r="R14" s="15">
        <f>SUM(D14:J14,P14)</f>
        <v>1016571</v>
      </c>
      <c r="S14" s="9"/>
      <c r="T14" s="133" t="s">
        <v>64</v>
      </c>
      <c r="U14" s="9"/>
      <c r="V14" s="15">
        <f>SUM(R14:T14)</f>
        <v>1016571</v>
      </c>
    </row>
    <row r="15" spans="1:24" s="151" customFormat="1" ht="24" customHeight="1">
      <c r="A15" s="9" t="s">
        <v>106</v>
      </c>
      <c r="B15" s="94"/>
      <c r="C15" s="9"/>
      <c r="D15" s="174" t="s">
        <v>64</v>
      </c>
      <c r="E15" s="15"/>
      <c r="F15" s="174" t="s">
        <v>64</v>
      </c>
      <c r="G15" s="15"/>
      <c r="H15" s="174" t="s">
        <v>64</v>
      </c>
      <c r="I15" s="15"/>
      <c r="J15" s="175">
        <f>+งบกำไรขาดทุนเบ็ดเสร็จ!I28</f>
        <v>20541</v>
      </c>
      <c r="K15" s="15"/>
      <c r="L15" s="27">
        <f>+งบกำไรขาดทุนเบ็ดเสร็จ!I31</f>
        <v>-6618</v>
      </c>
      <c r="M15" s="15"/>
      <c r="N15" s="106" t="s">
        <v>64</v>
      </c>
      <c r="O15" s="15"/>
      <c r="P15" s="157">
        <f>SUM(L15:O15)</f>
        <v>-6618</v>
      </c>
      <c r="Q15" s="15"/>
      <c r="R15" s="157">
        <f>SUM(D15:J15,P15)</f>
        <v>13923</v>
      </c>
      <c r="S15" s="9"/>
      <c r="T15" s="174" t="s">
        <v>64</v>
      </c>
      <c r="U15" s="9"/>
      <c r="V15" s="157">
        <f>SUM(R15:T15)</f>
        <v>13923</v>
      </c>
      <c r="W15" s="9"/>
      <c r="X15" s="9"/>
    </row>
    <row r="16" spans="1:24" s="151" customFormat="1" ht="24" customHeight="1">
      <c r="A16" s="137" t="s">
        <v>130</v>
      </c>
      <c r="B16" s="178"/>
      <c r="C16" s="177"/>
      <c r="D16" s="17">
        <f>SUM(D14:D15)</f>
        <v>900000</v>
      </c>
      <c r="E16" s="176"/>
      <c r="F16" s="17">
        <f>SUM(F14:F15)</f>
        <v>195672</v>
      </c>
      <c r="G16" s="176"/>
      <c r="H16" s="17">
        <f>SUM(H14:H15)</f>
        <v>6600</v>
      </c>
      <c r="I16" s="176"/>
      <c r="J16" s="17">
        <f>SUM(J14:J15)</f>
        <v>-4857</v>
      </c>
      <c r="K16" s="176"/>
      <c r="L16" s="17">
        <f>SUM(L14:L15)</f>
        <v>-66921</v>
      </c>
      <c r="M16" s="15"/>
      <c r="N16" s="133" t="s">
        <v>64</v>
      </c>
      <c r="O16" s="15"/>
      <c r="P16" s="17">
        <f>SUM(P14:P15)</f>
        <v>-66921</v>
      </c>
      <c r="Q16" s="176"/>
      <c r="R16" s="17">
        <f>SUM(R14:R15)</f>
        <v>1030494</v>
      </c>
      <c r="S16" s="177"/>
      <c r="T16" s="17" t="s">
        <v>64</v>
      </c>
      <c r="U16" s="177"/>
      <c r="V16" s="17">
        <f>SUM(V14:V15)</f>
        <v>1030494</v>
      </c>
      <c r="W16" s="9"/>
      <c r="X16" s="9"/>
    </row>
    <row r="17" spans="1:22" s="151" customFormat="1" ht="24" customHeight="1">
      <c r="A17" s="54" t="s">
        <v>160</v>
      </c>
      <c r="B17" s="94">
        <v>17</v>
      </c>
      <c r="C17" s="149"/>
      <c r="D17" s="100" t="s">
        <v>64</v>
      </c>
      <c r="E17" s="100"/>
      <c r="F17" s="100" t="s">
        <v>64</v>
      </c>
      <c r="G17" s="15"/>
      <c r="H17" s="15">
        <v>485</v>
      </c>
      <c r="I17" s="15"/>
      <c r="J17" s="15">
        <f>-H17</f>
        <v>-485</v>
      </c>
      <c r="K17" s="15"/>
      <c r="L17" s="100" t="s">
        <v>64</v>
      </c>
      <c r="M17" s="15"/>
      <c r="N17" s="100" t="s">
        <v>64</v>
      </c>
      <c r="O17" s="15"/>
      <c r="P17" s="100" t="s">
        <v>64</v>
      </c>
      <c r="Q17" s="15"/>
      <c r="R17" s="100" t="s">
        <v>64</v>
      </c>
      <c r="S17" s="9"/>
      <c r="T17" s="100" t="s">
        <v>64</v>
      </c>
      <c r="U17" s="9"/>
      <c r="V17" s="100" t="s">
        <v>64</v>
      </c>
    </row>
    <row r="18" spans="1:22" s="151" customFormat="1" ht="24" customHeight="1">
      <c r="A18" s="25" t="s">
        <v>151</v>
      </c>
      <c r="B18" s="94">
        <v>17</v>
      </c>
      <c r="C18" s="149"/>
      <c r="D18" s="100" t="s">
        <v>64</v>
      </c>
      <c r="E18" s="100"/>
      <c r="F18" s="100" t="s">
        <v>64</v>
      </c>
      <c r="G18" s="15"/>
      <c r="H18" s="100" t="s">
        <v>64</v>
      </c>
      <c r="I18" s="15"/>
      <c r="J18" s="15">
        <v>-9000</v>
      </c>
      <c r="K18" s="15"/>
      <c r="L18" s="100" t="s">
        <v>64</v>
      </c>
      <c r="M18" s="15"/>
      <c r="N18" s="100" t="s">
        <v>64</v>
      </c>
      <c r="O18" s="15"/>
      <c r="P18" s="100" t="s">
        <v>64</v>
      </c>
      <c r="Q18" s="15"/>
      <c r="R18" s="15">
        <f>SUM(D18:J18,P18)</f>
        <v>-9000</v>
      </c>
      <c r="S18" s="9"/>
      <c r="T18" s="100" t="s">
        <v>64</v>
      </c>
      <c r="U18" s="9"/>
      <c r="V18" s="15">
        <f>SUM(R18:T18)</f>
        <v>-9000</v>
      </c>
    </row>
    <row r="19" spans="1:22" s="151" customFormat="1" ht="24" customHeight="1">
      <c r="A19" s="9" t="s">
        <v>106</v>
      </c>
      <c r="D19" s="6" t="s">
        <v>64</v>
      </c>
      <c r="E19" s="25"/>
      <c r="F19" s="6" t="s">
        <v>64</v>
      </c>
      <c r="G19" s="25"/>
      <c r="H19" s="6" t="s">
        <v>64</v>
      </c>
      <c r="J19" s="169">
        <f>งบกำไรขาดทุนเบ็ดเสร็จ!G28</f>
        <v>27337</v>
      </c>
      <c r="L19" s="27">
        <v>-2423</v>
      </c>
      <c r="N19" s="15">
        <v>3152</v>
      </c>
      <c r="P19" s="15">
        <f>SUM(L19:O19)</f>
        <v>729</v>
      </c>
      <c r="R19" s="15">
        <f>SUM(D19:J19,P19)</f>
        <v>28066</v>
      </c>
      <c r="T19" s="5" t="s">
        <v>64</v>
      </c>
      <c r="V19" s="15">
        <f>SUM(R19:T19)</f>
        <v>28066</v>
      </c>
    </row>
    <row r="20" spans="1:22" s="151" customFormat="1" ht="24" customHeight="1" thickBot="1">
      <c r="A20" s="134" t="s">
        <v>129</v>
      </c>
      <c r="D20" s="170">
        <f>SUM(D16:D19)</f>
        <v>900000</v>
      </c>
      <c r="F20" s="170">
        <f>SUM(F16:F19)</f>
        <v>195672</v>
      </c>
      <c r="H20" s="170">
        <f>SUM(H16:H19)</f>
        <v>7085</v>
      </c>
      <c r="J20" s="170">
        <f>SUM(J16:J19)</f>
        <v>12995</v>
      </c>
      <c r="L20" s="170">
        <f>SUM(L16:L19)</f>
        <v>-69344</v>
      </c>
      <c r="N20" s="170">
        <f>SUM(N16:N19)</f>
        <v>3152</v>
      </c>
      <c r="P20" s="170">
        <f>SUM(P16:P19)</f>
        <v>-66192</v>
      </c>
      <c r="R20" s="170">
        <f>SUM(R16:R19)</f>
        <v>1049560</v>
      </c>
      <c r="T20" s="171" t="s">
        <v>64</v>
      </c>
      <c r="V20" s="170">
        <f>SUM(V16:V19)</f>
        <v>1049560</v>
      </c>
    </row>
    <row r="21" s="151" customFormat="1" ht="24" customHeight="1" thickTop="1"/>
    <row r="22" s="151" customFormat="1" ht="21" customHeight="1"/>
    <row r="23" s="172" customFormat="1" ht="24.75" customHeight="1"/>
    <row r="24" ht="24.75" customHeight="1"/>
    <row r="34" ht="22.5" customHeight="1">
      <c r="G34" s="173"/>
    </row>
    <row r="38" ht="22.5" customHeight="1">
      <c r="G38" s="173"/>
    </row>
    <row r="77" ht="22.5" customHeight="1">
      <c r="F77" s="166" t="s">
        <v>111</v>
      </c>
    </row>
  </sheetData>
  <sheetProtection/>
  <mergeCells count="6">
    <mergeCell ref="L9:N9"/>
    <mergeCell ref="H8:J11"/>
    <mergeCell ref="D6:V6"/>
    <mergeCell ref="D5:V5"/>
    <mergeCell ref="D7:R7"/>
    <mergeCell ref="L8:R8"/>
  </mergeCells>
  <printOptions/>
  <pageMargins left="0.3937007874015748" right="0.1968503937007874" top="0.7874015748031497" bottom="0.7874015748031497" header="0.3937007874015748" footer="0.3937007874015748"/>
  <pageSetup firstPageNumber="7" useFirstPageNumber="1" fitToHeight="1" fitToWidth="1" horizontalDpi="600" verticalDpi="600" orientation="landscape" paperSize="9" scale="69" r:id="rId1"/>
  <headerFooter alignWithMargins="0">
    <oddFooter>&amp;Lหมายเหตุประกอบงบการเงินเป็นส่วนหนึ่งของงบการเงินนี้&amp;R&amp;P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77"/>
  <sheetViews>
    <sheetView view="pageBreakPreview" zoomScaleNormal="120" zoomScaleSheetLayoutView="100" zoomScalePageLayoutView="0" workbookViewId="0" topLeftCell="C1">
      <selection activeCell="J3" sqref="J3"/>
    </sheetView>
  </sheetViews>
  <sheetFormatPr defaultColWidth="9.140625" defaultRowHeight="22.5" customHeight="1"/>
  <cols>
    <col min="1" max="1" width="40.7109375" style="51" customWidth="1"/>
    <col min="2" max="2" width="8.7109375" style="52" customWidth="1"/>
    <col min="3" max="3" width="1.421875" style="51" customWidth="1"/>
    <col min="4" max="4" width="15.7109375" style="51" customWidth="1"/>
    <col min="5" max="5" width="1.421875" style="51" customWidth="1"/>
    <col min="6" max="6" width="15.7109375" style="51" customWidth="1"/>
    <col min="7" max="7" width="1.421875" style="51" customWidth="1"/>
    <col min="8" max="8" width="15.7109375" style="51" customWidth="1"/>
    <col min="9" max="9" width="1.421875" style="51" customWidth="1"/>
    <col min="10" max="10" width="15.7109375" style="51" customWidth="1"/>
    <col min="11" max="11" width="1.421875" style="51" customWidth="1"/>
    <col min="12" max="12" width="15.7109375" style="51" customWidth="1"/>
    <col min="13" max="13" width="1.421875" style="51" customWidth="1"/>
    <col min="14" max="14" width="21.7109375" style="51" customWidth="1"/>
    <col min="15" max="15" width="1.421875" style="51" customWidth="1"/>
    <col min="16" max="16" width="16.7109375" style="51" customWidth="1"/>
    <col min="17" max="17" width="1.421875" style="51" customWidth="1"/>
    <col min="18" max="18" width="15.7109375" style="51" customWidth="1"/>
    <col min="19" max="16384" width="9.140625" style="51" customWidth="1"/>
  </cols>
  <sheetData>
    <row r="1" spans="1:18" s="50" customFormat="1" ht="24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31"/>
      <c r="L1" s="31"/>
      <c r="M1" s="31"/>
      <c r="N1" s="31"/>
      <c r="O1" s="31"/>
      <c r="P1" s="31"/>
      <c r="Q1" s="31"/>
      <c r="R1" s="139"/>
    </row>
    <row r="2" spans="1:18" s="50" customFormat="1" ht="24" customHeight="1">
      <c r="A2" s="113" t="s">
        <v>25</v>
      </c>
      <c r="B2" s="113"/>
      <c r="C2" s="113"/>
      <c r="D2" s="113"/>
      <c r="E2" s="113"/>
      <c r="F2" s="113"/>
      <c r="G2" s="113"/>
      <c r="H2" s="113"/>
      <c r="I2" s="113"/>
      <c r="J2" s="113"/>
      <c r="K2" s="31"/>
      <c r="L2" s="31"/>
      <c r="M2" s="31"/>
      <c r="N2" s="31"/>
      <c r="O2" s="31"/>
      <c r="P2" s="31"/>
      <c r="Q2" s="31"/>
      <c r="R2" s="139"/>
    </row>
    <row r="3" spans="1:18" s="50" customFormat="1" ht="24" customHeight="1">
      <c r="A3" s="113" t="s">
        <v>149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s="131" customFormat="1" ht="24" customHeight="1">
      <c r="A4" s="130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131" customFormat="1" ht="24" customHeight="1">
      <c r="A5" s="130"/>
      <c r="B5" s="140"/>
      <c r="C5" s="8"/>
      <c r="D5" s="189" t="s">
        <v>28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</row>
    <row r="6" spans="1:18" s="131" customFormat="1" ht="24" customHeight="1">
      <c r="A6" s="130"/>
      <c r="B6" s="140"/>
      <c r="C6" s="8"/>
      <c r="D6" s="190" t="s">
        <v>2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</row>
    <row r="7" spans="1:18" s="131" customFormat="1" ht="24" customHeight="1">
      <c r="A7" s="130"/>
      <c r="B7" s="140"/>
      <c r="C7" s="8"/>
      <c r="D7" s="11"/>
      <c r="E7" s="11"/>
      <c r="F7" s="11"/>
      <c r="G7" s="11"/>
      <c r="H7" s="191" t="s">
        <v>177</v>
      </c>
      <c r="I7" s="191"/>
      <c r="J7" s="191"/>
      <c r="K7" s="11"/>
      <c r="L7" s="190" t="s">
        <v>125</v>
      </c>
      <c r="M7" s="190"/>
      <c r="N7" s="190"/>
      <c r="O7" s="190"/>
      <c r="P7" s="190"/>
      <c r="Q7" s="11"/>
      <c r="R7" s="11"/>
    </row>
    <row r="8" spans="1:18" s="131" customFormat="1" ht="24" customHeight="1">
      <c r="A8" s="130"/>
      <c r="B8" s="140"/>
      <c r="C8" s="8"/>
      <c r="D8" s="11"/>
      <c r="E8" s="11"/>
      <c r="F8" s="11"/>
      <c r="G8" s="11"/>
      <c r="H8" s="192"/>
      <c r="I8" s="192"/>
      <c r="J8" s="192"/>
      <c r="K8" s="11"/>
      <c r="L8" s="185" t="s">
        <v>143</v>
      </c>
      <c r="M8" s="185"/>
      <c r="N8" s="185"/>
      <c r="O8" s="11"/>
      <c r="P8" s="11"/>
      <c r="Q8" s="11"/>
      <c r="R8" s="11"/>
    </row>
    <row r="9" spans="1:18" s="131" customFormat="1" ht="24" customHeight="1">
      <c r="A9" s="130"/>
      <c r="B9" s="140"/>
      <c r="C9" s="8"/>
      <c r="D9" s="11"/>
      <c r="E9" s="11"/>
      <c r="F9" s="11"/>
      <c r="G9" s="11"/>
      <c r="H9" s="192"/>
      <c r="I9" s="192"/>
      <c r="J9" s="192"/>
      <c r="K9" s="11"/>
      <c r="L9" s="11"/>
      <c r="M9" s="11"/>
      <c r="N9" s="11" t="s">
        <v>144</v>
      </c>
      <c r="O9" s="11"/>
      <c r="P9" s="11"/>
      <c r="Q9" s="11"/>
      <c r="R9" s="11"/>
    </row>
    <row r="10" spans="1:18" s="131" customFormat="1" ht="24" customHeight="1">
      <c r="A10" s="130"/>
      <c r="B10" s="140"/>
      <c r="C10" s="11"/>
      <c r="D10" s="11"/>
      <c r="E10" s="11"/>
      <c r="F10" s="11"/>
      <c r="G10" s="11"/>
      <c r="H10" s="189"/>
      <c r="I10" s="189"/>
      <c r="J10" s="189"/>
      <c r="K10" s="11"/>
      <c r="L10" s="11" t="s">
        <v>75</v>
      </c>
      <c r="M10" s="11"/>
      <c r="N10" s="11" t="s">
        <v>145</v>
      </c>
      <c r="O10" s="11"/>
      <c r="P10" s="58" t="s">
        <v>148</v>
      </c>
      <c r="Q10" s="11"/>
      <c r="R10" s="11"/>
    </row>
    <row r="11" spans="1:18" s="131" customFormat="1" ht="24" customHeight="1">
      <c r="A11" s="130"/>
      <c r="B11" s="140"/>
      <c r="C11" s="11"/>
      <c r="D11" s="11" t="s">
        <v>180</v>
      </c>
      <c r="E11" s="11"/>
      <c r="F11" s="11"/>
      <c r="G11" s="11"/>
      <c r="H11" s="11" t="s">
        <v>182</v>
      </c>
      <c r="I11" s="11"/>
      <c r="J11" s="11" t="s">
        <v>66</v>
      </c>
      <c r="K11" s="11"/>
      <c r="L11" s="11" t="s">
        <v>76</v>
      </c>
      <c r="M11" s="11"/>
      <c r="N11" s="145" t="s">
        <v>146</v>
      </c>
      <c r="O11" s="11"/>
      <c r="P11" s="180" t="s">
        <v>126</v>
      </c>
      <c r="Q11" s="11"/>
      <c r="R11" s="11" t="s">
        <v>148</v>
      </c>
    </row>
    <row r="12" spans="1:18" s="131" customFormat="1" ht="24" customHeight="1">
      <c r="A12" s="8"/>
      <c r="B12" s="3" t="s">
        <v>3</v>
      </c>
      <c r="C12" s="11"/>
      <c r="D12" s="3" t="s">
        <v>181</v>
      </c>
      <c r="E12" s="11"/>
      <c r="F12" s="3" t="s">
        <v>71</v>
      </c>
      <c r="G12" s="11"/>
      <c r="H12" s="3" t="s">
        <v>160</v>
      </c>
      <c r="I12" s="11"/>
      <c r="J12" s="3" t="s">
        <v>177</v>
      </c>
      <c r="K12" s="11"/>
      <c r="L12" s="3" t="s">
        <v>79</v>
      </c>
      <c r="M12" s="11"/>
      <c r="N12" s="3" t="s">
        <v>147</v>
      </c>
      <c r="O12" s="11"/>
      <c r="P12" s="6" t="s">
        <v>23</v>
      </c>
      <c r="Q12" s="11"/>
      <c r="R12" s="3" t="s">
        <v>23</v>
      </c>
    </row>
    <row r="13" spans="1:18" s="131" customFormat="1" ht="24" customHeight="1">
      <c r="A13" s="112" t="s">
        <v>135</v>
      </c>
      <c r="B13" s="140"/>
      <c r="C13" s="53"/>
      <c r="D13" s="14">
        <v>900000</v>
      </c>
      <c r="E13" s="14"/>
      <c r="F13" s="14">
        <v>195672</v>
      </c>
      <c r="G13" s="132"/>
      <c r="H13" s="14">
        <v>6600</v>
      </c>
      <c r="I13" s="14"/>
      <c r="J13" s="14">
        <v>-15553</v>
      </c>
      <c r="K13" s="14"/>
      <c r="L13" s="14">
        <v>-60303</v>
      </c>
      <c r="M13" s="14"/>
      <c r="N13" s="53" t="s">
        <v>64</v>
      </c>
      <c r="O13" s="14"/>
      <c r="P13" s="14">
        <v>-60303</v>
      </c>
      <c r="Q13" s="14"/>
      <c r="R13" s="136">
        <f>SUM(D13:J13,P13)</f>
        <v>1026416</v>
      </c>
    </row>
    <row r="14" spans="1:18" s="131" customFormat="1" ht="24" customHeight="1">
      <c r="A14" s="8" t="s">
        <v>106</v>
      </c>
      <c r="B14" s="140"/>
      <c r="C14" s="53"/>
      <c r="D14" s="53" t="s">
        <v>64</v>
      </c>
      <c r="E14" s="53"/>
      <c r="F14" s="53" t="s">
        <v>64</v>
      </c>
      <c r="G14" s="53"/>
      <c r="H14" s="53" t="s">
        <v>64</v>
      </c>
      <c r="I14" s="53"/>
      <c r="J14" s="14">
        <f>+งบกำไรขาดทุนเบ็ดเสร็จ!M28</f>
        <v>25209</v>
      </c>
      <c r="K14" s="14"/>
      <c r="L14" s="14">
        <f>+งบกำไรขาดทุนเบ็ดเสร็จ!M31</f>
        <v>-6618</v>
      </c>
      <c r="M14" s="53"/>
      <c r="N14" s="29" t="s">
        <v>64</v>
      </c>
      <c r="O14" s="53"/>
      <c r="P14" s="135">
        <f>SUM(L14:O14)</f>
        <v>-6618</v>
      </c>
      <c r="Q14" s="53"/>
      <c r="R14" s="14">
        <f>SUM(D14:J14,P14)</f>
        <v>18591</v>
      </c>
    </row>
    <row r="15" spans="1:18" s="131" customFormat="1" ht="24" customHeight="1">
      <c r="A15" s="137" t="s">
        <v>130</v>
      </c>
      <c r="B15" s="140"/>
      <c r="C15" s="53"/>
      <c r="D15" s="136">
        <f>SUM(D13:D14)</f>
        <v>900000</v>
      </c>
      <c r="E15" s="53"/>
      <c r="F15" s="136">
        <f>SUM(F13:F14)</f>
        <v>195672</v>
      </c>
      <c r="G15" s="53"/>
      <c r="H15" s="136">
        <f>SUM(H13:H14)</f>
        <v>6600</v>
      </c>
      <c r="I15" s="53"/>
      <c r="J15" s="136">
        <f>SUM(J13:J14)</f>
        <v>9656</v>
      </c>
      <c r="K15" s="53"/>
      <c r="L15" s="136">
        <f>SUM(L13:L14)</f>
        <v>-66921</v>
      </c>
      <c r="M15" s="53"/>
      <c r="N15" s="53" t="s">
        <v>64</v>
      </c>
      <c r="O15" s="53"/>
      <c r="P15" s="14">
        <f>SUM(L15:N15)</f>
        <v>-66921</v>
      </c>
      <c r="Q15" s="53"/>
      <c r="R15" s="136">
        <f>SUM(D15:J15,P15)</f>
        <v>1045007</v>
      </c>
    </row>
    <row r="16" spans="1:18" s="131" customFormat="1" ht="24" customHeight="1">
      <c r="A16" s="54" t="s">
        <v>160</v>
      </c>
      <c r="B16" s="94">
        <v>17</v>
      </c>
      <c r="C16" s="53"/>
      <c r="D16" s="53" t="s">
        <v>64</v>
      </c>
      <c r="E16" s="53"/>
      <c r="F16" s="53" t="s">
        <v>64</v>
      </c>
      <c r="G16" s="53"/>
      <c r="H16" s="14">
        <v>485</v>
      </c>
      <c r="I16" s="53"/>
      <c r="J16" s="14">
        <v>-485</v>
      </c>
      <c r="K16" s="53"/>
      <c r="L16" s="53" t="s">
        <v>64</v>
      </c>
      <c r="M16" s="53"/>
      <c r="N16" s="53" t="s">
        <v>64</v>
      </c>
      <c r="O16" s="53"/>
      <c r="P16" s="53" t="s">
        <v>64</v>
      </c>
      <c r="Q16" s="53"/>
      <c r="R16" s="53" t="s">
        <v>64</v>
      </c>
    </row>
    <row r="17" spans="1:18" s="131" customFormat="1" ht="24" customHeight="1">
      <c r="A17" s="25" t="s">
        <v>151</v>
      </c>
      <c r="B17" s="94">
        <v>17</v>
      </c>
      <c r="C17" s="53"/>
      <c r="D17" s="53" t="s">
        <v>64</v>
      </c>
      <c r="E17" s="53"/>
      <c r="F17" s="53" t="s">
        <v>64</v>
      </c>
      <c r="G17" s="53"/>
      <c r="H17" s="53" t="s">
        <v>64</v>
      </c>
      <c r="I17" s="53"/>
      <c r="J17" s="14">
        <v>-9000</v>
      </c>
      <c r="K17" s="53"/>
      <c r="L17" s="53" t="s">
        <v>64</v>
      </c>
      <c r="M17" s="53"/>
      <c r="N17" s="53" t="s">
        <v>64</v>
      </c>
      <c r="O17" s="53"/>
      <c r="P17" s="53" t="s">
        <v>64</v>
      </c>
      <c r="Q17" s="53"/>
      <c r="R17" s="14">
        <f>SUM(D17:J17,P17)</f>
        <v>-9000</v>
      </c>
    </row>
    <row r="18" spans="1:20" s="131" customFormat="1" ht="24" customHeight="1">
      <c r="A18" s="8" t="s">
        <v>106</v>
      </c>
      <c r="B18" s="140"/>
      <c r="C18" s="14"/>
      <c r="D18" s="141" t="s">
        <v>64</v>
      </c>
      <c r="E18" s="14"/>
      <c r="F18" s="141" t="s">
        <v>64</v>
      </c>
      <c r="G18" s="14"/>
      <c r="H18" s="142" t="s">
        <v>64</v>
      </c>
      <c r="I18" s="14"/>
      <c r="J18" s="14">
        <f>งบกำไรขาดทุนเบ็ดเสร็จ!K28</f>
        <v>26438</v>
      </c>
      <c r="K18" s="14"/>
      <c r="L18" s="15">
        <v>-2423</v>
      </c>
      <c r="M18" s="14"/>
      <c r="N18" s="14">
        <v>3152</v>
      </c>
      <c r="O18" s="14"/>
      <c r="P18" s="14">
        <f>SUM(L18:N18)</f>
        <v>729</v>
      </c>
      <c r="Q18" s="14"/>
      <c r="R18" s="14">
        <f>SUM(D18:J18,P18)</f>
        <v>27167</v>
      </c>
      <c r="S18" s="8"/>
      <c r="T18" s="8"/>
    </row>
    <row r="19" spans="1:18" s="131" customFormat="1" ht="24" customHeight="1" thickBot="1">
      <c r="A19" s="137" t="s">
        <v>129</v>
      </c>
      <c r="B19" s="140"/>
      <c r="C19" s="14"/>
      <c r="D19" s="138">
        <f>SUM(D15:D18)</f>
        <v>900000</v>
      </c>
      <c r="E19" s="14"/>
      <c r="F19" s="138">
        <f>SUM(F15:F18)</f>
        <v>195672</v>
      </c>
      <c r="G19" s="14"/>
      <c r="H19" s="138">
        <f>SUM(H15:H18)</f>
        <v>7085</v>
      </c>
      <c r="I19" s="14"/>
      <c r="J19" s="138">
        <f>SUM(J15:J18)</f>
        <v>26609</v>
      </c>
      <c r="K19" s="14"/>
      <c r="L19" s="138">
        <f>SUM(L15:L18)</f>
        <v>-69344</v>
      </c>
      <c r="M19" s="14"/>
      <c r="N19" s="138">
        <f>SUM(N15:N18)</f>
        <v>3152</v>
      </c>
      <c r="O19" s="14"/>
      <c r="P19" s="138">
        <f>SUM(L19:N19)</f>
        <v>-66192</v>
      </c>
      <c r="Q19" s="14"/>
      <c r="R19" s="138">
        <f>SUM(D19:J19,P19)</f>
        <v>1063174</v>
      </c>
    </row>
    <row r="20" spans="1:18" s="131" customFormat="1" ht="24" customHeight="1" thickTop="1">
      <c r="A20" s="130"/>
      <c r="B20" s="14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1" customFormat="1" ht="21" customHeight="1">
      <c r="A21" s="130"/>
      <c r="B21" s="140"/>
      <c r="C21" s="14"/>
      <c r="D21" s="14"/>
      <c r="E21" s="14"/>
      <c r="F21" s="14"/>
      <c r="G21" s="14"/>
      <c r="H21" s="132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="131" customFormat="1" ht="21" customHeight="1">
      <c r="B22" s="140"/>
    </row>
    <row r="23" s="131" customFormat="1" ht="21" customHeight="1">
      <c r="B23" s="140"/>
    </row>
    <row r="77" ht="22.5" customHeight="1">
      <c r="E77" s="51" t="s">
        <v>111</v>
      </c>
    </row>
  </sheetData>
  <sheetProtection/>
  <mergeCells count="5">
    <mergeCell ref="D5:R5"/>
    <mergeCell ref="D6:R6"/>
    <mergeCell ref="L7:P7"/>
    <mergeCell ref="L8:N8"/>
    <mergeCell ref="H7:J10"/>
  </mergeCells>
  <printOptions/>
  <pageMargins left="0.3937007874015748" right="0.1968503937007874" top="0.7874015748031497" bottom="0.7874015748031497" header="0.3937007874015748" footer="0.3937007874015748"/>
  <pageSetup firstPageNumber="8" useFirstPageNumber="1" fitToHeight="1" fitToWidth="1" horizontalDpi="600" verticalDpi="600" orientation="landscape" paperSize="9" scale="83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  <ignoredErrors>
    <ignoredError sqref="K18 J14:L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90"/>
  <sheetViews>
    <sheetView view="pageBreakPreview" zoomScale="110" zoomScaleNormal="120" zoomScaleSheetLayoutView="110" zoomScalePageLayoutView="0" workbookViewId="0" topLeftCell="A75">
      <selection activeCell="J3" sqref="J3"/>
    </sheetView>
  </sheetViews>
  <sheetFormatPr defaultColWidth="9.140625" defaultRowHeight="21.75" customHeight="1"/>
  <cols>
    <col min="1" max="1" width="1.7109375" style="42" customWidth="1"/>
    <col min="2" max="2" width="2.7109375" style="42" customWidth="1"/>
    <col min="3" max="3" width="4.57421875" style="43" customWidth="1"/>
    <col min="4" max="4" width="4.7109375" style="43" customWidth="1"/>
    <col min="5" max="5" width="40.57421875" style="43" customWidth="1"/>
    <col min="6" max="6" width="1.421875" style="42" customWidth="1"/>
    <col min="7" max="7" width="13.7109375" style="41" customWidth="1"/>
    <col min="8" max="8" width="1.421875" style="42" customWidth="1"/>
    <col min="9" max="9" width="13.7109375" style="34" customWidth="1"/>
    <col min="10" max="10" width="1.421875" style="42" customWidth="1"/>
    <col min="11" max="11" width="13.7109375" style="45" customWidth="1"/>
    <col min="12" max="12" width="1.421875" style="42" customWidth="1"/>
    <col min="13" max="13" width="13.7109375" style="34" customWidth="1"/>
    <col min="14" max="14" width="0.85546875" style="42" customWidth="1"/>
    <col min="15" max="16384" width="9.140625" style="42" customWidth="1"/>
  </cols>
  <sheetData>
    <row r="1" spans="1:13" s="34" customFormat="1" ht="22.5" customHeight="1">
      <c r="A1" s="32" t="s">
        <v>0</v>
      </c>
      <c r="B1" s="32"/>
      <c r="C1" s="32"/>
      <c r="D1" s="32"/>
      <c r="E1" s="32"/>
      <c r="F1" s="32"/>
      <c r="G1" s="32"/>
      <c r="H1" s="32"/>
      <c r="K1" s="45"/>
      <c r="L1" s="35"/>
      <c r="M1" s="36"/>
    </row>
    <row r="2" spans="1:13" s="34" customFormat="1" ht="22.5" customHeight="1">
      <c r="A2" s="32" t="s">
        <v>33</v>
      </c>
      <c r="B2" s="32"/>
      <c r="C2" s="32"/>
      <c r="D2" s="32"/>
      <c r="E2" s="32"/>
      <c r="F2" s="32"/>
      <c r="G2" s="32"/>
      <c r="H2" s="32"/>
      <c r="K2" s="45"/>
      <c r="L2" s="35"/>
      <c r="M2" s="36"/>
    </row>
    <row r="3" spans="1:13" s="34" customFormat="1" ht="22.5" customHeight="1">
      <c r="A3" s="71" t="s">
        <v>149</v>
      </c>
      <c r="B3" s="33"/>
      <c r="C3" s="33"/>
      <c r="D3" s="33"/>
      <c r="E3" s="33"/>
      <c r="F3" s="33"/>
      <c r="G3" s="33"/>
      <c r="H3" s="33"/>
      <c r="I3" s="33"/>
      <c r="J3" s="33"/>
      <c r="K3" s="46"/>
      <c r="L3" s="33"/>
      <c r="M3" s="33"/>
    </row>
    <row r="4" spans="3:13" s="54" customFormat="1" ht="21" customHeight="1">
      <c r="C4" s="72"/>
      <c r="D4" s="72"/>
      <c r="E4" s="72"/>
      <c r="G4" s="186" t="s">
        <v>28</v>
      </c>
      <c r="H4" s="186"/>
      <c r="I4" s="186"/>
      <c r="J4" s="186"/>
      <c r="K4" s="186"/>
      <c r="L4" s="186"/>
      <c r="M4" s="186"/>
    </row>
    <row r="5" spans="3:13" s="54" customFormat="1" ht="21" customHeight="1">
      <c r="C5" s="72"/>
      <c r="D5" s="72"/>
      <c r="E5" s="72"/>
      <c r="G5" s="185" t="s">
        <v>1</v>
      </c>
      <c r="H5" s="185"/>
      <c r="I5" s="185"/>
      <c r="J5" s="73"/>
      <c r="K5" s="185" t="s">
        <v>2</v>
      </c>
      <c r="L5" s="185"/>
      <c r="M5" s="185"/>
    </row>
    <row r="6" spans="3:13" s="54" customFormat="1" ht="21" customHeight="1">
      <c r="C6" s="72"/>
      <c r="D6" s="72"/>
      <c r="E6" s="72"/>
      <c r="G6" s="156">
        <v>2555</v>
      </c>
      <c r="I6" s="156">
        <v>2554</v>
      </c>
      <c r="J6" s="73"/>
      <c r="K6" s="156">
        <v>2555</v>
      </c>
      <c r="M6" s="156">
        <v>2554</v>
      </c>
    </row>
    <row r="7" spans="3:13" s="54" customFormat="1" ht="21" customHeight="1">
      <c r="C7" s="72"/>
      <c r="D7" s="72"/>
      <c r="E7" s="72"/>
      <c r="G7" s="62"/>
      <c r="I7" s="5" t="s">
        <v>166</v>
      </c>
      <c r="J7" s="73"/>
      <c r="K7" s="62"/>
      <c r="M7" s="5" t="s">
        <v>166</v>
      </c>
    </row>
    <row r="8" spans="1:13" s="54" customFormat="1" ht="21" customHeight="1">
      <c r="A8" s="56" t="s">
        <v>34</v>
      </c>
      <c r="C8" s="57"/>
      <c r="D8" s="56"/>
      <c r="E8" s="56"/>
      <c r="F8" s="73"/>
      <c r="G8" s="59"/>
      <c r="H8" s="73"/>
      <c r="I8" s="59"/>
      <c r="J8" s="60"/>
      <c r="K8" s="61"/>
      <c r="L8" s="74"/>
      <c r="M8" s="60"/>
    </row>
    <row r="9" spans="1:13" s="54" customFormat="1" ht="21" customHeight="1">
      <c r="A9" s="25" t="s">
        <v>171</v>
      </c>
      <c r="C9" s="57"/>
      <c r="D9" s="57"/>
      <c r="E9" s="57"/>
      <c r="F9" s="73"/>
      <c r="G9" s="64">
        <f>งบกำไรขาดทุนเบ็ดเสร็จ!G24</f>
        <v>34650</v>
      </c>
      <c r="H9" s="64"/>
      <c r="I9" s="64">
        <f>+งบกำไรขาดทุนเบ็ดเสร็จ!I28</f>
        <v>20541</v>
      </c>
      <c r="J9" s="64"/>
      <c r="K9" s="61">
        <f>งบกำไรขาดทุนเบ็ดเสร็จ!K24</f>
        <v>33751</v>
      </c>
      <c r="L9" s="75"/>
      <c r="M9" s="61">
        <f>งบกำไรขาดทุนเบ็ดเสร็จ!M28</f>
        <v>25209</v>
      </c>
    </row>
    <row r="10" spans="1:13" s="54" customFormat="1" ht="21" customHeight="1">
      <c r="A10" s="25" t="s">
        <v>67</v>
      </c>
      <c r="C10" s="57"/>
      <c r="D10" s="57"/>
      <c r="E10" s="57"/>
      <c r="F10" s="73"/>
      <c r="G10" s="64"/>
      <c r="H10" s="64"/>
      <c r="I10" s="64"/>
      <c r="J10" s="64"/>
      <c r="K10" s="76"/>
      <c r="L10" s="75"/>
      <c r="M10" s="76"/>
    </row>
    <row r="11" spans="1:13" s="54" customFormat="1" ht="21" customHeight="1">
      <c r="A11" s="57" t="s">
        <v>35</v>
      </c>
      <c r="C11" s="57"/>
      <c r="D11" s="57"/>
      <c r="E11" s="57"/>
      <c r="F11" s="73"/>
      <c r="G11" s="64">
        <v>30552</v>
      </c>
      <c r="H11" s="64"/>
      <c r="I11" s="64">
        <v>31287</v>
      </c>
      <c r="J11" s="64"/>
      <c r="K11" s="76">
        <v>29369</v>
      </c>
      <c r="L11" s="75"/>
      <c r="M11" s="76">
        <v>30409</v>
      </c>
    </row>
    <row r="12" spans="1:13" s="54" customFormat="1" ht="21" customHeight="1">
      <c r="A12" s="54" t="s">
        <v>85</v>
      </c>
      <c r="C12" s="57"/>
      <c r="D12" s="57"/>
      <c r="E12" s="57"/>
      <c r="F12" s="73"/>
      <c r="G12" s="79">
        <v>7</v>
      </c>
      <c r="H12" s="64"/>
      <c r="I12" s="79" t="s">
        <v>64</v>
      </c>
      <c r="J12" s="64"/>
      <c r="K12" s="77">
        <v>7</v>
      </c>
      <c r="L12" s="75"/>
      <c r="M12" s="77" t="s">
        <v>64</v>
      </c>
    </row>
    <row r="13" spans="1:13" s="54" customFormat="1" ht="21" customHeight="1" hidden="1">
      <c r="A13" s="57" t="s">
        <v>122</v>
      </c>
      <c r="C13" s="57"/>
      <c r="D13" s="57"/>
      <c r="E13" s="57"/>
      <c r="F13" s="73"/>
      <c r="G13" s="77" t="s">
        <v>64</v>
      </c>
      <c r="H13" s="64"/>
      <c r="I13" s="79" t="s">
        <v>64</v>
      </c>
      <c r="J13" s="64"/>
      <c r="K13" s="77" t="s">
        <v>64</v>
      </c>
      <c r="L13" s="75"/>
      <c r="M13" s="77" t="s">
        <v>64</v>
      </c>
    </row>
    <row r="14" spans="1:13" s="54" customFormat="1" ht="21" customHeight="1">
      <c r="A14" s="57" t="s">
        <v>44</v>
      </c>
      <c r="C14" s="57"/>
      <c r="D14" s="57"/>
      <c r="E14" s="57"/>
      <c r="F14" s="73"/>
      <c r="G14" s="64">
        <v>-732</v>
      </c>
      <c r="H14" s="64"/>
      <c r="I14" s="64">
        <v>-413</v>
      </c>
      <c r="J14" s="64"/>
      <c r="K14" s="61">
        <v>-940</v>
      </c>
      <c r="L14" s="75"/>
      <c r="M14" s="61">
        <v>-701</v>
      </c>
    </row>
    <row r="15" spans="1:13" s="54" customFormat="1" ht="21" customHeight="1">
      <c r="A15" s="57" t="s">
        <v>55</v>
      </c>
      <c r="C15" s="57"/>
      <c r="D15" s="57"/>
      <c r="E15" s="57"/>
      <c r="F15" s="73"/>
      <c r="G15" s="64">
        <v>-596</v>
      </c>
      <c r="H15" s="64"/>
      <c r="I15" s="64">
        <v>-896</v>
      </c>
      <c r="J15" s="64"/>
      <c r="K15" s="76">
        <v>-596</v>
      </c>
      <c r="L15" s="75"/>
      <c r="M15" s="76">
        <v>-896</v>
      </c>
    </row>
    <row r="16" spans="1:13" s="54" customFormat="1" ht="21" customHeight="1" hidden="1">
      <c r="A16" s="57" t="s">
        <v>65</v>
      </c>
      <c r="C16" s="57"/>
      <c r="D16" s="57"/>
      <c r="E16" s="57"/>
      <c r="F16" s="73"/>
      <c r="G16" s="77" t="s">
        <v>64</v>
      </c>
      <c r="H16" s="64"/>
      <c r="I16" s="78" t="s">
        <v>64</v>
      </c>
      <c r="J16" s="64"/>
      <c r="K16" s="78" t="s">
        <v>64</v>
      </c>
      <c r="L16" s="75"/>
      <c r="M16" s="77" t="s">
        <v>64</v>
      </c>
    </row>
    <row r="17" spans="1:13" s="54" customFormat="1" ht="21" customHeight="1">
      <c r="A17" s="57" t="s">
        <v>124</v>
      </c>
      <c r="C17" s="57"/>
      <c r="D17" s="57"/>
      <c r="E17" s="57"/>
      <c r="F17" s="73"/>
      <c r="G17" s="77" t="s">
        <v>64</v>
      </c>
      <c r="H17" s="64"/>
      <c r="I17" s="64">
        <v>2300</v>
      </c>
      <c r="J17" s="64"/>
      <c r="K17" s="78" t="s">
        <v>64</v>
      </c>
      <c r="L17" s="75"/>
      <c r="M17" s="78" t="s">
        <v>64</v>
      </c>
    </row>
    <row r="18" spans="1:13" s="54" customFormat="1" ht="21" customHeight="1">
      <c r="A18" s="57" t="s">
        <v>43</v>
      </c>
      <c r="C18" s="57"/>
      <c r="D18" s="57"/>
      <c r="E18" s="57"/>
      <c r="F18" s="73"/>
      <c r="G18" s="64">
        <v>1552</v>
      </c>
      <c r="H18" s="64"/>
      <c r="I18" s="64">
        <v>15</v>
      </c>
      <c r="J18" s="64"/>
      <c r="K18" s="76">
        <v>231</v>
      </c>
      <c r="L18" s="75"/>
      <c r="M18" s="76">
        <v>15</v>
      </c>
    </row>
    <row r="19" spans="1:13" s="54" customFormat="1" ht="21" customHeight="1">
      <c r="A19" s="57" t="s">
        <v>113</v>
      </c>
      <c r="C19" s="57"/>
      <c r="D19" s="57"/>
      <c r="E19" s="57"/>
      <c r="F19" s="73"/>
      <c r="G19" s="64">
        <v>-6732</v>
      </c>
      <c r="H19" s="64"/>
      <c r="I19" s="64">
        <v>-336</v>
      </c>
      <c r="J19" s="64"/>
      <c r="K19" s="76">
        <v>-420</v>
      </c>
      <c r="L19" s="75"/>
      <c r="M19" s="64">
        <v>-336</v>
      </c>
    </row>
    <row r="20" spans="1:13" s="54" customFormat="1" ht="21" customHeight="1">
      <c r="A20" s="57" t="s">
        <v>72</v>
      </c>
      <c r="C20" s="57"/>
      <c r="D20" s="57"/>
      <c r="E20" s="57"/>
      <c r="F20" s="73"/>
      <c r="G20" s="77" t="s">
        <v>64</v>
      </c>
      <c r="H20" s="75"/>
      <c r="I20" s="79">
        <v>-3053</v>
      </c>
      <c r="J20" s="64"/>
      <c r="K20" s="79" t="s">
        <v>64</v>
      </c>
      <c r="L20" s="75"/>
      <c r="M20" s="76">
        <v>-3053</v>
      </c>
    </row>
    <row r="21" spans="1:13" s="54" customFormat="1" ht="21" customHeight="1">
      <c r="A21" s="57" t="s">
        <v>97</v>
      </c>
      <c r="C21" s="57"/>
      <c r="D21" s="57"/>
      <c r="E21" s="57"/>
      <c r="F21" s="73"/>
      <c r="G21" s="64">
        <v>-319</v>
      </c>
      <c r="H21" s="64"/>
      <c r="I21" s="64">
        <v>96</v>
      </c>
      <c r="J21" s="64"/>
      <c r="K21" s="76">
        <v>-319</v>
      </c>
      <c r="L21" s="75"/>
      <c r="M21" s="76">
        <v>96</v>
      </c>
    </row>
    <row r="22" spans="1:13" s="54" customFormat="1" ht="21" customHeight="1">
      <c r="A22" s="54" t="s">
        <v>188</v>
      </c>
      <c r="C22" s="57"/>
      <c r="D22" s="57"/>
      <c r="E22" s="57"/>
      <c r="F22" s="73"/>
      <c r="G22" s="76">
        <v>1333</v>
      </c>
      <c r="H22" s="64"/>
      <c r="I22" s="64">
        <v>507</v>
      </c>
      <c r="J22" s="64"/>
      <c r="K22" s="76">
        <v>800</v>
      </c>
      <c r="L22" s="75"/>
      <c r="M22" s="64">
        <v>507</v>
      </c>
    </row>
    <row r="23" spans="1:13" s="54" customFormat="1" ht="21" customHeight="1">
      <c r="A23" s="57" t="s">
        <v>36</v>
      </c>
      <c r="C23" s="57"/>
      <c r="D23" s="57"/>
      <c r="E23" s="57"/>
      <c r="F23" s="73"/>
      <c r="G23" s="64"/>
      <c r="H23" s="64"/>
      <c r="I23" s="64"/>
      <c r="J23" s="64"/>
      <c r="K23" s="76"/>
      <c r="L23" s="75"/>
      <c r="M23" s="76"/>
    </row>
    <row r="24" spans="1:13" s="54" customFormat="1" ht="21" customHeight="1">
      <c r="A24" s="57" t="s">
        <v>139</v>
      </c>
      <c r="C24" s="57"/>
      <c r="D24" s="57"/>
      <c r="E24" s="57"/>
      <c r="F24" s="73"/>
      <c r="G24" s="64">
        <v>3415</v>
      </c>
      <c r="H24" s="64"/>
      <c r="I24" s="64">
        <v>3429</v>
      </c>
      <c r="J24" s="64"/>
      <c r="K24" s="76">
        <v>2676</v>
      </c>
      <c r="L24" s="75"/>
      <c r="M24" s="76">
        <v>-621</v>
      </c>
    </row>
    <row r="25" spans="1:13" s="54" customFormat="1" ht="21" customHeight="1">
      <c r="A25" s="57" t="s">
        <v>29</v>
      </c>
      <c r="C25" s="57"/>
      <c r="D25" s="57"/>
      <c r="E25" s="57"/>
      <c r="F25" s="73"/>
      <c r="G25" s="64">
        <v>38481</v>
      </c>
      <c r="H25" s="64"/>
      <c r="I25" s="64">
        <v>2972</v>
      </c>
      <c r="J25" s="64"/>
      <c r="K25" s="60">
        <v>21963</v>
      </c>
      <c r="L25" s="75"/>
      <c r="M25" s="60">
        <v>701</v>
      </c>
    </row>
    <row r="26" spans="1:13" s="54" customFormat="1" ht="21" customHeight="1">
      <c r="A26" s="25" t="s">
        <v>9</v>
      </c>
      <c r="D26" s="57"/>
      <c r="E26" s="57"/>
      <c r="F26" s="73"/>
      <c r="G26" s="64">
        <v>75</v>
      </c>
      <c r="H26" s="64"/>
      <c r="I26" s="79">
        <v>52</v>
      </c>
      <c r="J26" s="64"/>
      <c r="K26" s="76">
        <v>75</v>
      </c>
      <c r="L26" s="75"/>
      <c r="M26" s="76">
        <v>52</v>
      </c>
    </row>
    <row r="27" spans="1:13" s="54" customFormat="1" ht="21" customHeight="1">
      <c r="A27" s="57" t="s">
        <v>10</v>
      </c>
      <c r="C27" s="57"/>
      <c r="D27" s="57"/>
      <c r="E27" s="57"/>
      <c r="F27" s="73"/>
      <c r="G27" s="64">
        <v>2059</v>
      </c>
      <c r="H27" s="64"/>
      <c r="I27" s="79" t="s">
        <v>64</v>
      </c>
      <c r="J27" s="64"/>
      <c r="K27" s="76">
        <v>2059</v>
      </c>
      <c r="L27" s="75"/>
      <c r="M27" s="77" t="s">
        <v>64</v>
      </c>
    </row>
    <row r="28" spans="1:13" s="54" customFormat="1" ht="21" customHeight="1" hidden="1">
      <c r="A28" s="193" t="s">
        <v>94</v>
      </c>
      <c r="B28" s="193"/>
      <c r="C28" s="193"/>
      <c r="D28" s="193"/>
      <c r="E28" s="193"/>
      <c r="F28" s="73"/>
      <c r="G28" s="77" t="s">
        <v>64</v>
      </c>
      <c r="H28" s="75"/>
      <c r="I28" s="77" t="s">
        <v>64</v>
      </c>
      <c r="J28" s="64"/>
      <c r="K28" s="77" t="s">
        <v>64</v>
      </c>
      <c r="L28" s="75"/>
      <c r="M28" s="77" t="s">
        <v>64</v>
      </c>
    </row>
    <row r="29" spans="1:13" s="54" customFormat="1" ht="21" customHeight="1" hidden="1">
      <c r="A29" s="2" t="s">
        <v>95</v>
      </c>
      <c r="B29" s="2"/>
      <c r="C29" s="2"/>
      <c r="D29" s="2"/>
      <c r="E29" s="2"/>
      <c r="F29" s="73"/>
      <c r="G29" s="77" t="s">
        <v>64</v>
      </c>
      <c r="H29" s="64"/>
      <c r="I29" s="79" t="s">
        <v>64</v>
      </c>
      <c r="J29" s="64"/>
      <c r="K29" s="77" t="s">
        <v>64</v>
      </c>
      <c r="L29" s="75"/>
      <c r="M29" s="77" t="s">
        <v>64</v>
      </c>
    </row>
    <row r="30" spans="1:13" s="54" customFormat="1" ht="21" customHeight="1">
      <c r="A30" s="57" t="s">
        <v>13</v>
      </c>
      <c r="C30" s="57"/>
      <c r="D30" s="57"/>
      <c r="E30" s="57"/>
      <c r="F30" s="73"/>
      <c r="G30" s="77" t="s">
        <v>64</v>
      </c>
      <c r="H30" s="64"/>
      <c r="I30" s="64">
        <v>-1489</v>
      </c>
      <c r="J30" s="64"/>
      <c r="K30" s="77" t="s">
        <v>64</v>
      </c>
      <c r="L30" s="75"/>
      <c r="M30" s="76">
        <v>-1378</v>
      </c>
    </row>
    <row r="31" spans="1:13" s="54" customFormat="1" ht="21" customHeight="1">
      <c r="A31" s="57" t="s">
        <v>37</v>
      </c>
      <c r="C31" s="57"/>
      <c r="D31" s="57"/>
      <c r="E31" s="57"/>
      <c r="F31" s="73"/>
      <c r="G31" s="64"/>
      <c r="H31" s="64"/>
      <c r="I31" s="64"/>
      <c r="J31" s="64"/>
      <c r="K31" s="78"/>
      <c r="L31" s="75"/>
      <c r="M31" s="78"/>
    </row>
    <row r="32" spans="1:13" s="54" customFormat="1" ht="21" customHeight="1">
      <c r="A32" s="57" t="s">
        <v>161</v>
      </c>
      <c r="C32" s="57"/>
      <c r="D32" s="57"/>
      <c r="F32" s="73"/>
      <c r="G32" s="64">
        <v>5762</v>
      </c>
      <c r="H32" s="64"/>
      <c r="I32" s="64">
        <v>-62</v>
      </c>
      <c r="J32" s="64"/>
      <c r="K32" s="76">
        <v>4949</v>
      </c>
      <c r="L32" s="75"/>
      <c r="M32" s="77">
        <v>325</v>
      </c>
    </row>
    <row r="33" spans="1:13" s="54" customFormat="1" ht="21" customHeight="1">
      <c r="A33" s="25" t="s">
        <v>88</v>
      </c>
      <c r="B33" s="80"/>
      <c r="D33" s="57"/>
      <c r="E33" s="57"/>
      <c r="F33" s="73"/>
      <c r="G33" s="77" t="s">
        <v>64</v>
      </c>
      <c r="H33" s="64"/>
      <c r="I33" s="64">
        <v>-35</v>
      </c>
      <c r="J33" s="64"/>
      <c r="K33" s="77" t="s">
        <v>64</v>
      </c>
      <c r="L33" s="75"/>
      <c r="M33" s="76">
        <v>-35</v>
      </c>
    </row>
    <row r="34" spans="1:13" s="54" customFormat="1" ht="21" customHeight="1">
      <c r="A34" s="25" t="s">
        <v>162</v>
      </c>
      <c r="B34" s="80"/>
      <c r="D34" s="57"/>
      <c r="E34" s="57"/>
      <c r="F34" s="73"/>
      <c r="G34" s="63">
        <v>-4000</v>
      </c>
      <c r="H34" s="64"/>
      <c r="I34" s="63">
        <v>-276</v>
      </c>
      <c r="J34" s="64"/>
      <c r="K34" s="81">
        <v>-4000</v>
      </c>
      <c r="L34" s="75"/>
      <c r="M34" s="1" t="s">
        <v>64</v>
      </c>
    </row>
    <row r="35" spans="1:13" s="54" customFormat="1" ht="21" customHeight="1" hidden="1">
      <c r="A35" s="57" t="s">
        <v>38</v>
      </c>
      <c r="C35" s="57"/>
      <c r="D35" s="57"/>
      <c r="E35" s="57"/>
      <c r="F35" s="73"/>
      <c r="G35" s="63"/>
      <c r="H35" s="64"/>
      <c r="I35" s="152" t="s">
        <v>64</v>
      </c>
      <c r="J35" s="64"/>
      <c r="K35" s="1" t="s">
        <v>64</v>
      </c>
      <c r="L35" s="75"/>
      <c r="M35" s="1" t="s">
        <v>64</v>
      </c>
    </row>
    <row r="36" spans="1:13" s="54" customFormat="1" ht="21" customHeight="1">
      <c r="A36" s="82" t="s">
        <v>115</v>
      </c>
      <c r="C36" s="57"/>
      <c r="D36" s="57"/>
      <c r="E36" s="57"/>
      <c r="F36" s="73"/>
      <c r="G36" s="64">
        <f>SUM(G9:G35)</f>
        <v>105507</v>
      </c>
      <c r="H36" s="64"/>
      <c r="I36" s="64">
        <f>SUM(I9:I35)</f>
        <v>54639</v>
      </c>
      <c r="J36" s="64"/>
      <c r="K36" s="61">
        <f>SUM(K9:K35)</f>
        <v>89605</v>
      </c>
      <c r="L36" s="75"/>
      <c r="M36" s="64">
        <f>SUM(M9:M35)</f>
        <v>50294</v>
      </c>
    </row>
    <row r="37" spans="1:13" s="54" customFormat="1" ht="21" customHeight="1">
      <c r="A37" s="57" t="s">
        <v>47</v>
      </c>
      <c r="C37" s="57"/>
      <c r="D37" s="57"/>
      <c r="E37" s="57"/>
      <c r="F37" s="73"/>
      <c r="G37" s="64">
        <v>-2829</v>
      </c>
      <c r="H37" s="64"/>
      <c r="I37" s="64">
        <v>-3175</v>
      </c>
      <c r="J37" s="64"/>
      <c r="K37" s="77" t="s">
        <v>64</v>
      </c>
      <c r="L37" s="75"/>
      <c r="M37" s="76">
        <v>-1630</v>
      </c>
    </row>
    <row r="38" spans="1:13" s="54" customFormat="1" ht="21" customHeight="1">
      <c r="A38" s="57" t="s">
        <v>45</v>
      </c>
      <c r="C38" s="57"/>
      <c r="D38" s="57"/>
      <c r="E38" s="57"/>
      <c r="F38" s="73"/>
      <c r="G38" s="64">
        <v>-7483</v>
      </c>
      <c r="H38" s="64"/>
      <c r="I38" s="64">
        <v>-5981</v>
      </c>
      <c r="J38" s="64"/>
      <c r="K38" s="76">
        <v>-6836</v>
      </c>
      <c r="L38" s="75"/>
      <c r="M38" s="76">
        <v>-5950</v>
      </c>
    </row>
    <row r="39" spans="1:13" s="54" customFormat="1" ht="21" customHeight="1">
      <c r="A39" s="56" t="s">
        <v>114</v>
      </c>
      <c r="C39" s="57"/>
      <c r="D39" s="56"/>
      <c r="E39" s="56"/>
      <c r="F39" s="73"/>
      <c r="G39" s="83">
        <f>SUM(G36:G38)</f>
        <v>95195</v>
      </c>
      <c r="H39" s="75"/>
      <c r="I39" s="83">
        <f>SUM(I36:I38)</f>
        <v>45483</v>
      </c>
      <c r="J39" s="75"/>
      <c r="K39" s="84">
        <f>SUM(K36:K38)</f>
        <v>82769</v>
      </c>
      <c r="L39" s="75"/>
      <c r="M39" s="83">
        <f>SUM(M36:M38)</f>
        <v>42714</v>
      </c>
    </row>
    <row r="40" spans="1:13" s="34" customFormat="1" ht="22.5" customHeight="1">
      <c r="A40" s="32" t="s">
        <v>0</v>
      </c>
      <c r="B40" s="32"/>
      <c r="C40" s="32"/>
      <c r="D40" s="32"/>
      <c r="E40" s="32"/>
      <c r="F40" s="32"/>
      <c r="G40" s="32"/>
      <c r="H40" s="32"/>
      <c r="K40" s="45"/>
      <c r="L40" s="35"/>
      <c r="M40" s="36"/>
    </row>
    <row r="41" spans="1:13" s="34" customFormat="1" ht="22.5" customHeight="1">
      <c r="A41" s="32" t="s">
        <v>73</v>
      </c>
      <c r="B41" s="32"/>
      <c r="C41" s="32"/>
      <c r="D41" s="32"/>
      <c r="E41" s="32"/>
      <c r="F41" s="32"/>
      <c r="G41" s="32"/>
      <c r="H41" s="32"/>
      <c r="K41" s="45"/>
      <c r="L41" s="35"/>
      <c r="M41" s="36"/>
    </row>
    <row r="42" spans="1:13" s="34" customFormat="1" ht="22.5" customHeight="1">
      <c r="A42" s="71" t="s">
        <v>149</v>
      </c>
      <c r="B42" s="32"/>
      <c r="C42" s="32"/>
      <c r="D42" s="32"/>
      <c r="E42" s="32"/>
      <c r="F42" s="32"/>
      <c r="G42" s="32"/>
      <c r="H42" s="32"/>
      <c r="K42" s="45"/>
      <c r="M42" s="36"/>
    </row>
    <row r="43" spans="3:13" s="54" customFormat="1" ht="21" customHeight="1">
      <c r="C43" s="72"/>
      <c r="D43" s="72"/>
      <c r="E43" s="72"/>
      <c r="G43" s="186" t="s">
        <v>28</v>
      </c>
      <c r="H43" s="194"/>
      <c r="I43" s="186"/>
      <c r="J43" s="186"/>
      <c r="K43" s="186"/>
      <c r="L43" s="186"/>
      <c r="M43" s="186"/>
    </row>
    <row r="44" spans="3:13" s="54" customFormat="1" ht="21" customHeight="1">
      <c r="C44" s="72"/>
      <c r="D44" s="72"/>
      <c r="E44" s="72"/>
      <c r="G44" s="185" t="s">
        <v>1</v>
      </c>
      <c r="H44" s="185"/>
      <c r="I44" s="185"/>
      <c r="J44" s="73"/>
      <c r="K44" s="186" t="s">
        <v>2</v>
      </c>
      <c r="L44" s="186"/>
      <c r="M44" s="186"/>
    </row>
    <row r="45" spans="3:13" s="54" customFormat="1" ht="21" customHeight="1">
      <c r="C45" s="72"/>
      <c r="D45" s="72"/>
      <c r="E45" s="72"/>
      <c r="G45" s="156">
        <v>2555</v>
      </c>
      <c r="I45" s="156">
        <v>2554</v>
      </c>
      <c r="J45" s="73"/>
      <c r="K45" s="156">
        <v>2555</v>
      </c>
      <c r="M45" s="156">
        <v>2554</v>
      </c>
    </row>
    <row r="46" spans="3:13" s="54" customFormat="1" ht="21" customHeight="1">
      <c r="C46" s="72"/>
      <c r="D46" s="72"/>
      <c r="E46" s="72"/>
      <c r="G46" s="62"/>
      <c r="I46" s="5" t="s">
        <v>166</v>
      </c>
      <c r="J46" s="73"/>
      <c r="K46" s="62"/>
      <c r="M46" s="5" t="s">
        <v>166</v>
      </c>
    </row>
    <row r="47" spans="1:13" s="54" customFormat="1" ht="21" customHeight="1">
      <c r="A47" s="56" t="s">
        <v>39</v>
      </c>
      <c r="C47" s="57"/>
      <c r="D47" s="56"/>
      <c r="E47" s="56"/>
      <c r="F47" s="73"/>
      <c r="G47" s="85"/>
      <c r="H47" s="73"/>
      <c r="I47" s="85"/>
      <c r="J47" s="60"/>
      <c r="K47" s="61"/>
      <c r="L47" s="74"/>
      <c r="M47" s="60"/>
    </row>
    <row r="48" spans="1:13" s="54" customFormat="1" ht="21" customHeight="1">
      <c r="A48" s="57" t="s">
        <v>46</v>
      </c>
      <c r="C48" s="57"/>
      <c r="D48" s="57"/>
      <c r="E48" s="57"/>
      <c r="G48" s="76">
        <v>688</v>
      </c>
      <c r="H48" s="76"/>
      <c r="I48" s="76">
        <v>411</v>
      </c>
      <c r="J48" s="64"/>
      <c r="K48" s="76">
        <v>1315</v>
      </c>
      <c r="L48" s="64"/>
      <c r="M48" s="76">
        <v>324</v>
      </c>
    </row>
    <row r="49" spans="1:13" s="54" customFormat="1" ht="21" customHeight="1">
      <c r="A49" s="57" t="s">
        <v>54</v>
      </c>
      <c r="C49" s="57"/>
      <c r="D49" s="57"/>
      <c r="E49" s="57"/>
      <c r="G49" s="76">
        <v>595</v>
      </c>
      <c r="H49" s="75"/>
      <c r="I49" s="76">
        <v>896</v>
      </c>
      <c r="J49" s="64"/>
      <c r="K49" s="76">
        <v>595</v>
      </c>
      <c r="L49" s="64"/>
      <c r="M49" s="76">
        <v>896</v>
      </c>
    </row>
    <row r="50" spans="1:13" s="54" customFormat="1" ht="21" customHeight="1">
      <c r="A50" s="55" t="s">
        <v>163</v>
      </c>
      <c r="C50" s="86"/>
      <c r="D50" s="86"/>
      <c r="E50" s="87"/>
      <c r="G50" s="77" t="s">
        <v>64</v>
      </c>
      <c r="H50" s="75"/>
      <c r="I50" s="58" t="s">
        <v>64</v>
      </c>
      <c r="J50" s="64"/>
      <c r="K50" s="76">
        <v>7000</v>
      </c>
      <c r="L50" s="64"/>
      <c r="M50" s="76">
        <v>-7000</v>
      </c>
    </row>
    <row r="51" spans="1:13" s="54" customFormat="1" ht="21" customHeight="1">
      <c r="A51" s="57" t="s">
        <v>84</v>
      </c>
      <c r="C51" s="86"/>
      <c r="D51" s="86"/>
      <c r="E51" s="87"/>
      <c r="G51" s="76">
        <v>40000</v>
      </c>
      <c r="H51" s="75"/>
      <c r="I51" s="76">
        <v>337</v>
      </c>
      <c r="J51" s="64"/>
      <c r="K51" s="76">
        <v>561</v>
      </c>
      <c r="L51" s="64"/>
      <c r="M51" s="76">
        <v>337</v>
      </c>
    </row>
    <row r="52" spans="1:13" s="54" customFormat="1" ht="21" customHeight="1" hidden="1">
      <c r="A52" s="57" t="s">
        <v>96</v>
      </c>
      <c r="C52" s="57"/>
      <c r="D52" s="57"/>
      <c r="E52" s="57"/>
      <c r="G52" s="77" t="s">
        <v>64</v>
      </c>
      <c r="H52" s="75"/>
      <c r="I52" s="77" t="s">
        <v>64</v>
      </c>
      <c r="J52" s="64"/>
      <c r="K52" s="77" t="s">
        <v>64</v>
      </c>
      <c r="L52" s="64"/>
      <c r="M52" s="77" t="s">
        <v>64</v>
      </c>
    </row>
    <row r="53" spans="1:13" s="54" customFormat="1" ht="21" customHeight="1">
      <c r="A53" s="57" t="s">
        <v>123</v>
      </c>
      <c r="C53" s="57"/>
      <c r="D53" s="57"/>
      <c r="E53" s="57"/>
      <c r="F53" s="73"/>
      <c r="G53" s="77" t="s">
        <v>64</v>
      </c>
      <c r="H53" s="64"/>
      <c r="I53" s="77" t="s">
        <v>64</v>
      </c>
      <c r="J53" s="64"/>
      <c r="K53" s="77">
        <v>-90792</v>
      </c>
      <c r="L53" s="75"/>
      <c r="M53" s="77" t="s">
        <v>64</v>
      </c>
    </row>
    <row r="54" spans="1:13" s="54" customFormat="1" ht="21" customHeight="1">
      <c r="A54" s="57" t="s">
        <v>40</v>
      </c>
      <c r="C54" s="57"/>
      <c r="D54" s="57"/>
      <c r="E54" s="57"/>
      <c r="G54" s="75">
        <v>-36528</v>
      </c>
      <c r="H54" s="75"/>
      <c r="I54" s="75">
        <v>-14805</v>
      </c>
      <c r="J54" s="64"/>
      <c r="K54" s="76">
        <v>-34986</v>
      </c>
      <c r="L54" s="64"/>
      <c r="M54" s="76">
        <v>-6671</v>
      </c>
    </row>
    <row r="55" spans="1:13" s="54" customFormat="1" ht="21" customHeight="1" hidden="1">
      <c r="A55" s="57" t="s">
        <v>56</v>
      </c>
      <c r="C55" s="57"/>
      <c r="D55" s="57"/>
      <c r="E55" s="57"/>
      <c r="G55" s="77" t="s">
        <v>64</v>
      </c>
      <c r="H55" s="64"/>
      <c r="I55" s="77" t="s">
        <v>64</v>
      </c>
      <c r="J55" s="64"/>
      <c r="K55" s="77" t="s">
        <v>64</v>
      </c>
      <c r="L55" s="64"/>
      <c r="M55" s="77" t="s">
        <v>64</v>
      </c>
    </row>
    <row r="56" spans="1:13" s="54" customFormat="1" ht="21" customHeight="1">
      <c r="A56" s="70" t="s">
        <v>108</v>
      </c>
      <c r="C56" s="57"/>
      <c r="D56" s="57"/>
      <c r="E56" s="57"/>
      <c r="G56" s="76">
        <v>-96</v>
      </c>
      <c r="H56" s="64"/>
      <c r="I56" s="76">
        <v>-320</v>
      </c>
      <c r="J56" s="64"/>
      <c r="K56" s="76">
        <v>-96</v>
      </c>
      <c r="L56" s="64"/>
      <c r="M56" s="76">
        <v>-320</v>
      </c>
    </row>
    <row r="57" spans="1:13" s="54" customFormat="1" ht="21" customHeight="1">
      <c r="A57" s="70" t="s">
        <v>109</v>
      </c>
      <c r="C57" s="57"/>
      <c r="D57" s="57"/>
      <c r="E57" s="57"/>
      <c r="G57" s="77" t="s">
        <v>64</v>
      </c>
      <c r="H57" s="64"/>
      <c r="I57" s="76">
        <v>28943</v>
      </c>
      <c r="J57" s="64"/>
      <c r="K57" s="77" t="s">
        <v>64</v>
      </c>
      <c r="L57" s="64"/>
      <c r="M57" s="76">
        <v>28943</v>
      </c>
    </row>
    <row r="58" spans="1:13" s="54" customFormat="1" ht="21" customHeight="1">
      <c r="A58" s="70" t="s">
        <v>116</v>
      </c>
      <c r="C58" s="57"/>
      <c r="D58" s="57"/>
      <c r="E58" s="57"/>
      <c r="G58" s="76">
        <v>10532</v>
      </c>
      <c r="H58" s="64"/>
      <c r="I58" s="76">
        <v>-2887</v>
      </c>
      <c r="J58" s="64"/>
      <c r="K58" s="77" t="s">
        <v>64</v>
      </c>
      <c r="L58" s="64"/>
      <c r="M58" s="77" t="s">
        <v>64</v>
      </c>
    </row>
    <row r="59" spans="1:13" s="54" customFormat="1" ht="21" customHeight="1">
      <c r="A59" s="57" t="s">
        <v>117</v>
      </c>
      <c r="C59" s="57"/>
      <c r="D59" s="57"/>
      <c r="E59" s="57"/>
      <c r="G59" s="77" t="s">
        <v>64</v>
      </c>
      <c r="H59" s="64"/>
      <c r="I59" s="76">
        <v>-20000</v>
      </c>
      <c r="J59" s="64"/>
      <c r="K59" s="77" t="s">
        <v>64</v>
      </c>
      <c r="L59" s="64"/>
      <c r="M59" s="76">
        <v>-20000</v>
      </c>
    </row>
    <row r="60" spans="1:13" s="54" customFormat="1" ht="21" customHeight="1">
      <c r="A60" s="57" t="s">
        <v>167</v>
      </c>
      <c r="C60" s="57"/>
      <c r="D60" s="57"/>
      <c r="E60" s="57"/>
      <c r="G60" s="76">
        <v>-100481</v>
      </c>
      <c r="H60" s="64"/>
      <c r="I60" s="77" t="s">
        <v>64</v>
      </c>
      <c r="J60" s="79"/>
      <c r="K60" s="77" t="s">
        <v>64</v>
      </c>
      <c r="L60" s="79"/>
      <c r="M60" s="77" t="s">
        <v>64</v>
      </c>
    </row>
    <row r="61" spans="1:13" s="54" customFormat="1" ht="21" customHeight="1">
      <c r="A61" s="56" t="s">
        <v>170</v>
      </c>
      <c r="C61" s="57"/>
      <c r="D61" s="56"/>
      <c r="E61" s="56"/>
      <c r="G61" s="83">
        <f>SUM(G48:G60)</f>
        <v>-85290</v>
      </c>
      <c r="H61" s="75"/>
      <c r="I61" s="83">
        <f>SUM(I48:I59)</f>
        <v>-7425</v>
      </c>
      <c r="J61" s="64"/>
      <c r="K61" s="83">
        <f>SUM(K48:K60)</f>
        <v>-116403</v>
      </c>
      <c r="L61" s="64"/>
      <c r="M61" s="83">
        <f>SUM(M48:M59)</f>
        <v>-3491</v>
      </c>
    </row>
    <row r="62" spans="1:13" s="54" customFormat="1" ht="6" customHeight="1">
      <c r="A62" s="57"/>
      <c r="C62" s="57"/>
      <c r="D62" s="57"/>
      <c r="E62" s="57"/>
      <c r="G62" s="75"/>
      <c r="H62" s="75"/>
      <c r="I62" s="75"/>
      <c r="J62" s="64"/>
      <c r="K62" s="76"/>
      <c r="L62" s="64"/>
      <c r="M62" s="75"/>
    </row>
    <row r="63" spans="1:13" s="54" customFormat="1" ht="21" customHeight="1">
      <c r="A63" s="56" t="s">
        <v>41</v>
      </c>
      <c r="C63" s="57"/>
      <c r="D63" s="56"/>
      <c r="E63" s="56"/>
      <c r="G63" s="75"/>
      <c r="H63" s="75"/>
      <c r="I63" s="75"/>
      <c r="J63" s="64"/>
      <c r="K63" s="61"/>
      <c r="L63" s="64"/>
      <c r="M63" s="64"/>
    </row>
    <row r="64" spans="1:13" s="54" customFormat="1" ht="21" customHeight="1">
      <c r="A64" s="57" t="s">
        <v>112</v>
      </c>
      <c r="C64" s="57"/>
      <c r="D64" s="56"/>
      <c r="E64" s="56"/>
      <c r="G64" s="79" t="s">
        <v>64</v>
      </c>
      <c r="H64" s="75"/>
      <c r="I64" s="64">
        <v>-886</v>
      </c>
      <c r="J64" s="64"/>
      <c r="K64" s="77" t="s">
        <v>64</v>
      </c>
      <c r="L64" s="64"/>
      <c r="M64" s="61">
        <v>-886</v>
      </c>
    </row>
    <row r="65" spans="1:15" s="54" customFormat="1" ht="21" customHeight="1">
      <c r="A65" s="57" t="s">
        <v>42</v>
      </c>
      <c r="B65" s="57"/>
      <c r="C65" s="57"/>
      <c r="D65" s="57"/>
      <c r="E65" s="57"/>
      <c r="G65" s="60">
        <v>-19160</v>
      </c>
      <c r="I65" s="60">
        <v>-42874</v>
      </c>
      <c r="J65" s="60"/>
      <c r="K65" s="61">
        <v>22278</v>
      </c>
      <c r="L65" s="60"/>
      <c r="M65" s="61">
        <v>-42011</v>
      </c>
      <c r="O65" s="88"/>
    </row>
    <row r="66" spans="1:15" s="54" customFormat="1" ht="21" customHeight="1">
      <c r="A66" s="57" t="s">
        <v>164</v>
      </c>
      <c r="B66" s="57"/>
      <c r="C66" s="57"/>
      <c r="D66" s="57"/>
      <c r="E66" s="57"/>
      <c r="G66" s="60">
        <v>-9000</v>
      </c>
      <c r="I66" s="78" t="s">
        <v>64</v>
      </c>
      <c r="J66" s="60"/>
      <c r="K66" s="61">
        <v>-9000</v>
      </c>
      <c r="L66" s="60"/>
      <c r="M66" s="77" t="s">
        <v>64</v>
      </c>
      <c r="O66" s="88"/>
    </row>
    <row r="67" spans="1:13" s="54" customFormat="1" ht="21" customHeight="1">
      <c r="A67" s="56" t="s">
        <v>169</v>
      </c>
      <c r="C67" s="57"/>
      <c r="D67" s="56"/>
      <c r="E67" s="56"/>
      <c r="G67" s="83">
        <f>SUM(G64:G66)</f>
        <v>-28160</v>
      </c>
      <c r="H67" s="75"/>
      <c r="I67" s="83">
        <f>SUM(I64:I65)</f>
        <v>-43760</v>
      </c>
      <c r="J67" s="64"/>
      <c r="K67" s="84">
        <f>SUM(K64:K66)</f>
        <v>13278</v>
      </c>
      <c r="L67" s="64"/>
      <c r="M67" s="83">
        <f>SUM(M64:M65)</f>
        <v>-42897</v>
      </c>
    </row>
    <row r="68" spans="1:13" s="54" customFormat="1" ht="9" customHeight="1">
      <c r="A68" s="56"/>
      <c r="C68" s="57"/>
      <c r="D68" s="56"/>
      <c r="E68" s="56"/>
      <c r="G68" s="75"/>
      <c r="H68" s="75"/>
      <c r="I68" s="75"/>
      <c r="J68" s="64"/>
      <c r="K68" s="76"/>
      <c r="L68" s="64"/>
      <c r="M68" s="75"/>
    </row>
    <row r="69" spans="1:13" s="54" customFormat="1" ht="21" customHeight="1">
      <c r="A69" s="56" t="s">
        <v>168</v>
      </c>
      <c r="C69" s="57"/>
      <c r="D69" s="56"/>
      <c r="E69" s="56"/>
      <c r="G69" s="75">
        <f>G39+G61+G67</f>
        <v>-18255</v>
      </c>
      <c r="H69" s="75"/>
      <c r="I69" s="75">
        <f>I39+I61+I67</f>
        <v>-5702</v>
      </c>
      <c r="J69" s="64"/>
      <c r="K69" s="76">
        <f>K39+K61+K67</f>
        <v>-20356</v>
      </c>
      <c r="L69" s="64"/>
      <c r="M69" s="75">
        <f>M39+M61+M67</f>
        <v>-3674</v>
      </c>
    </row>
    <row r="70" spans="1:13" s="54" customFormat="1" ht="9" customHeight="1">
      <c r="A70" s="56"/>
      <c r="C70" s="57"/>
      <c r="D70" s="56"/>
      <c r="E70" s="56"/>
      <c r="G70" s="75"/>
      <c r="H70" s="75"/>
      <c r="I70" s="75"/>
      <c r="J70" s="64"/>
      <c r="K70" s="76"/>
      <c r="L70" s="64"/>
      <c r="M70" s="75"/>
    </row>
    <row r="71" spans="1:13" s="54" customFormat="1" ht="21" customHeight="1">
      <c r="A71" s="57" t="s">
        <v>90</v>
      </c>
      <c r="C71" s="57"/>
      <c r="D71" s="56"/>
      <c r="E71" s="56"/>
      <c r="G71" s="89">
        <f>'งบแสดงฐานะการเงิน '!J12</f>
        <v>59874</v>
      </c>
      <c r="H71" s="75"/>
      <c r="I71" s="154">
        <f>'งบแสดงฐานะการเงิน '!L12</f>
        <v>65576</v>
      </c>
      <c r="J71" s="64"/>
      <c r="K71" s="81">
        <f>'งบแสดงฐานะการเงิน '!P12</f>
        <v>48187</v>
      </c>
      <c r="L71" s="64"/>
      <c r="M71" s="89">
        <f>'งบแสดงฐานะการเงิน '!R12</f>
        <v>51861</v>
      </c>
    </row>
    <row r="72" spans="1:13" s="54" customFormat="1" ht="9" customHeight="1">
      <c r="A72" s="56"/>
      <c r="C72" s="57"/>
      <c r="D72" s="56"/>
      <c r="E72" s="56"/>
      <c r="G72" s="75"/>
      <c r="H72" s="75"/>
      <c r="I72" s="75"/>
      <c r="J72" s="64"/>
      <c r="K72" s="76"/>
      <c r="L72" s="64"/>
      <c r="M72" s="75"/>
    </row>
    <row r="73" spans="1:13" s="54" customFormat="1" ht="21" customHeight="1" thickBot="1">
      <c r="A73" s="56" t="s">
        <v>91</v>
      </c>
      <c r="C73" s="57"/>
      <c r="D73" s="56"/>
      <c r="E73" s="56"/>
      <c r="G73" s="90">
        <f>SUM(G69:G71)</f>
        <v>41619</v>
      </c>
      <c r="H73" s="75"/>
      <c r="I73" s="90">
        <f>SUM(I69:I71)</f>
        <v>59874</v>
      </c>
      <c r="J73" s="64"/>
      <c r="K73" s="91">
        <f>SUM(K69:K71)</f>
        <v>27831</v>
      </c>
      <c r="L73" s="64"/>
      <c r="M73" s="92">
        <f>SUM(M69:M71)</f>
        <v>48187</v>
      </c>
    </row>
    <row r="74" spans="1:12" s="54" customFormat="1" ht="9" customHeight="1" thickTop="1">
      <c r="A74" s="56"/>
      <c r="C74" s="57"/>
      <c r="D74" s="56"/>
      <c r="E74" s="56"/>
      <c r="G74" s="85"/>
      <c r="I74" s="85"/>
      <c r="J74" s="60"/>
      <c r="K74" s="76"/>
      <c r="L74" s="60"/>
    </row>
    <row r="75" spans="1:13" s="34" customFormat="1" ht="24" customHeight="1">
      <c r="A75" s="32" t="s">
        <v>0</v>
      </c>
      <c r="B75" s="32"/>
      <c r="C75" s="32"/>
      <c r="D75" s="32"/>
      <c r="E75" s="32"/>
      <c r="F75" s="32"/>
      <c r="G75" s="32"/>
      <c r="H75" s="32"/>
      <c r="K75" s="45"/>
      <c r="L75" s="35"/>
      <c r="M75" s="36"/>
    </row>
    <row r="76" spans="1:13" s="34" customFormat="1" ht="24" customHeight="1">
      <c r="A76" s="32" t="s">
        <v>73</v>
      </c>
      <c r="B76" s="32"/>
      <c r="C76" s="32"/>
      <c r="D76" s="32"/>
      <c r="E76" s="32"/>
      <c r="F76" s="32"/>
      <c r="G76" s="32"/>
      <c r="H76" s="32"/>
      <c r="K76" s="45"/>
      <c r="L76" s="35"/>
      <c r="M76" s="36"/>
    </row>
    <row r="77" spans="1:13" s="34" customFormat="1" ht="24" customHeight="1">
      <c r="A77" s="71" t="s">
        <v>149</v>
      </c>
      <c r="B77" s="32"/>
      <c r="C77" s="32"/>
      <c r="D77" s="32"/>
      <c r="E77" s="32"/>
      <c r="F77" s="32"/>
      <c r="G77" s="32"/>
      <c r="H77" s="32"/>
      <c r="K77" s="45"/>
      <c r="M77" s="36"/>
    </row>
    <row r="78" spans="1:12" s="54" customFormat="1" ht="12.75" customHeight="1">
      <c r="A78" s="56"/>
      <c r="C78" s="57"/>
      <c r="D78" s="56"/>
      <c r="E78" s="56"/>
      <c r="G78" s="85"/>
      <c r="I78" s="85"/>
      <c r="J78" s="60"/>
      <c r="K78" s="76"/>
      <c r="L78" s="60"/>
    </row>
    <row r="79" spans="1:13" s="54" customFormat="1" ht="21" customHeight="1">
      <c r="A79" s="82" t="s">
        <v>77</v>
      </c>
      <c r="C79" s="57"/>
      <c r="D79" s="56"/>
      <c r="E79" s="56"/>
      <c r="G79" s="85"/>
      <c r="I79" s="85"/>
      <c r="J79" s="60"/>
      <c r="K79" s="76"/>
      <c r="L79" s="60"/>
      <c r="M79" s="93"/>
    </row>
    <row r="80" spans="1:12" s="34" customFormat="1" ht="9" customHeight="1">
      <c r="A80" s="40"/>
      <c r="C80" s="37"/>
      <c r="D80" s="33"/>
      <c r="E80" s="33"/>
      <c r="G80" s="41"/>
      <c r="I80" s="41"/>
      <c r="J80" s="39"/>
      <c r="K80" s="45"/>
      <c r="L80" s="39"/>
    </row>
    <row r="81" spans="1:13" s="159" customFormat="1" ht="21.75" customHeight="1">
      <c r="A81" s="158" t="s">
        <v>48</v>
      </c>
      <c r="C81" s="160"/>
      <c r="D81" s="158"/>
      <c r="F81" s="161"/>
      <c r="G81" s="162"/>
      <c r="I81" s="163"/>
      <c r="J81" s="163"/>
      <c r="K81" s="164"/>
      <c r="L81" s="163"/>
      <c r="M81" s="163"/>
    </row>
    <row r="82" spans="1:13" s="159" customFormat="1" ht="21.75" customHeight="1">
      <c r="A82" s="159" t="s">
        <v>184</v>
      </c>
      <c r="C82" s="160"/>
      <c r="D82" s="158"/>
      <c r="F82" s="161"/>
      <c r="G82" s="162"/>
      <c r="I82" s="163"/>
      <c r="J82" s="163"/>
      <c r="K82" s="164"/>
      <c r="L82" s="163"/>
      <c r="M82" s="163"/>
    </row>
    <row r="83" spans="1:13" s="159" customFormat="1" ht="21.75" customHeight="1">
      <c r="A83" s="158"/>
      <c r="B83" s="160" t="s">
        <v>50</v>
      </c>
      <c r="C83" s="160" t="s">
        <v>199</v>
      </c>
      <c r="D83" s="158"/>
      <c r="F83" s="161"/>
      <c r="G83" s="162"/>
      <c r="I83" s="163"/>
      <c r="J83" s="163"/>
      <c r="K83" s="164"/>
      <c r="L83" s="163"/>
      <c r="M83" s="163"/>
    </row>
    <row r="84" spans="1:13" s="159" customFormat="1" ht="21.75" customHeight="1">
      <c r="A84" s="158"/>
      <c r="B84" s="160" t="s">
        <v>51</v>
      </c>
      <c r="C84" s="160" t="s">
        <v>185</v>
      </c>
      <c r="D84" s="158"/>
      <c r="F84" s="161"/>
      <c r="G84" s="162"/>
      <c r="I84" s="163"/>
      <c r="J84" s="163"/>
      <c r="K84" s="164"/>
      <c r="L84" s="163"/>
      <c r="M84" s="163"/>
    </row>
    <row r="85" spans="1:13" s="159" customFormat="1" ht="21.75" customHeight="1">
      <c r="A85" s="158"/>
      <c r="B85" s="160"/>
      <c r="C85" s="160" t="s">
        <v>186</v>
      </c>
      <c r="D85" s="158"/>
      <c r="F85" s="161"/>
      <c r="G85" s="162"/>
      <c r="I85" s="163"/>
      <c r="J85" s="163"/>
      <c r="K85" s="164"/>
      <c r="L85" s="163"/>
      <c r="M85" s="163"/>
    </row>
    <row r="86" spans="1:13" s="159" customFormat="1" ht="21.75" customHeight="1">
      <c r="A86" s="159" t="s">
        <v>107</v>
      </c>
      <c r="C86" s="160"/>
      <c r="D86" s="158"/>
      <c r="F86" s="161"/>
      <c r="G86" s="162"/>
      <c r="I86" s="163"/>
      <c r="J86" s="163"/>
      <c r="K86" s="164"/>
      <c r="L86" s="163"/>
      <c r="M86" s="163"/>
    </row>
    <row r="87" spans="1:13" s="159" customFormat="1" ht="21.75" customHeight="1">
      <c r="A87" s="158"/>
      <c r="B87" s="160" t="s">
        <v>50</v>
      </c>
      <c r="C87" s="160" t="s">
        <v>193</v>
      </c>
      <c r="D87" s="158"/>
      <c r="F87" s="161"/>
      <c r="G87" s="162"/>
      <c r="I87" s="163"/>
      <c r="J87" s="163"/>
      <c r="K87" s="164"/>
      <c r="L87" s="163"/>
      <c r="M87" s="163"/>
    </row>
    <row r="88" spans="1:13" s="159" customFormat="1" ht="21.75" customHeight="1">
      <c r="A88" s="158"/>
      <c r="B88" s="160" t="s">
        <v>51</v>
      </c>
      <c r="C88" s="160" t="s">
        <v>198</v>
      </c>
      <c r="D88" s="158"/>
      <c r="F88" s="161"/>
      <c r="G88" s="162"/>
      <c r="I88" s="163"/>
      <c r="J88" s="163"/>
      <c r="K88" s="164"/>
      <c r="L88" s="163"/>
      <c r="M88" s="163"/>
    </row>
    <row r="89" spans="1:13" s="34" customFormat="1" ht="7.5" customHeight="1">
      <c r="A89" s="33"/>
      <c r="B89" s="44"/>
      <c r="C89" s="44"/>
      <c r="D89" s="33"/>
      <c r="F89" s="35"/>
      <c r="G89" s="38"/>
      <c r="I89" s="39"/>
      <c r="J89" s="39"/>
      <c r="K89" s="49"/>
      <c r="L89" s="39"/>
      <c r="M89" s="39"/>
    </row>
    <row r="90" spans="7:13" ht="21.75" customHeight="1">
      <c r="G90" s="45">
        <f>G73-'งบแสดงฐานะการเงิน '!H12</f>
        <v>0</v>
      </c>
      <c r="I90" s="153">
        <f>I73-'งบแสดงฐานะการเงิน '!J12</f>
        <v>0</v>
      </c>
      <c r="K90" s="45">
        <f>K73-'งบแสดงฐานะการเงิน '!N12</f>
        <v>0</v>
      </c>
      <c r="M90" s="153">
        <f>M73-'งบแสดงฐานะการเงิน '!P12</f>
        <v>0</v>
      </c>
    </row>
  </sheetData>
  <sheetProtection/>
  <mergeCells count="7">
    <mergeCell ref="A28:E28"/>
    <mergeCell ref="G44:I44"/>
    <mergeCell ref="K44:M44"/>
    <mergeCell ref="G4:M4"/>
    <mergeCell ref="G5:I5"/>
    <mergeCell ref="K5:M5"/>
    <mergeCell ref="G43:M43"/>
  </mergeCells>
  <printOptions/>
  <pageMargins left="0.6692913385826772" right="0.31496062992125984" top="0.7874015748031497" bottom="0.7874015748031497" header="0.3937007874015748" footer="0.3937007874015748"/>
  <pageSetup firstPageNumber="9" useFirstPageNumber="1" fitToHeight="2" horizontalDpi="600" verticalDpi="600" orientation="portrait" paperSize="9" scale="90" r:id="rId1"/>
  <headerFooter alignWithMargins="0">
    <oddFooter>&amp;Lหมายเหตุประกอบงบการเงินเป็นส่วนหนึ่งของงบการเงินนี้&amp;R&amp;P</oddFooter>
  </headerFooter>
  <rowBreaks count="2" manualBreakCount="2">
    <brk id="39" max="12" man="1"/>
    <brk id="7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sKzXP</cp:lastModifiedBy>
  <cp:lastPrinted>2013-02-27T21:05:09Z</cp:lastPrinted>
  <dcterms:created xsi:type="dcterms:W3CDTF">2005-01-05T08:17:29Z</dcterms:created>
  <dcterms:modified xsi:type="dcterms:W3CDTF">2013-02-28T06:56:19Z</dcterms:modified>
  <cp:category/>
  <cp:version/>
  <cp:contentType/>
  <cp:contentStatus/>
</cp:coreProperties>
</file>