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0" windowWidth="1980" windowHeight="1335" tabRatio="721" activeTab="0"/>
  </bookViews>
  <sheets>
    <sheet name="งบแสดงฐานะการเงิน " sheetId="1" r:id="rId1"/>
    <sheet name="งบกำไรขาดทุนเบ็ดเสร็จ(m3)" sheetId="2" r:id="rId2"/>
    <sheet name="งบกำไรขาดทุนเบ็ดเสร็จ(m6)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'งบกระแสเงินสด'!$A$1:$M$69</definedName>
    <definedName name="_xlnm.Print_Area" localSheetId="1">'งบกำไรขาดทุนเบ็ดเสร็จ(m3)'!$A$1:$M$52</definedName>
    <definedName name="_xlnm.Print_Area" localSheetId="2">'งบกำไรขาดทุนเบ็ดเสร็จ(m6)'!$A$1:$M$53</definedName>
    <definedName name="_xlnm.Print_Area" localSheetId="0">'งบแสดงฐานะการเงิน '!$A$1:$N$78</definedName>
    <definedName name="_xlnm.Print_Area" localSheetId="4">'ส่วนของผู้ถือหุ้นงบเฉพาะ'!$A$1:$O$27</definedName>
    <definedName name="_xlnm.Print_Area" localSheetId="3">'ส่วนของผู้ถือหุ้นงบรวม'!$A$1:$T$27</definedName>
  </definedNames>
  <calcPr fullCalcOnLoad="1"/>
</workbook>
</file>

<file path=xl/sharedStrings.xml><?xml version="1.0" encoding="utf-8"?>
<sst xmlns="http://schemas.openxmlformats.org/spreadsheetml/2006/main" count="464" uniqueCount="166">
  <si>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</si>
  <si>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</si>
  <si>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</si>
  <si>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</si>
  <si>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</si>
  <si>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</si>
  <si>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</si>
  <si>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</si>
  <si>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</si>
  <si>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</si>
  <si>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</si>
  <si>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</si>
  <si>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</si>
  <si>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</si>
  <si>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</si>
  <si>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</si>
  <si>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</si>
  <si>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</si>
  <si>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</si>
  <si>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</si>
  <si>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</si>
  <si>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</si>
  <si>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</si>
  <si>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</si>
  <si>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</si>
  <si>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</si>
  <si>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</si>
  <si>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</si>
  <si>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</si>
  <si>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</si>
  <si>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</si>
  <si>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</si>
  <si>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</si>
  <si>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</si>
  <si>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</si>
  <si>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</si>
  <si>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</si>
  <si>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</si>
  <si>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</si>
  <si>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</si>
  <si>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</si>
  <si>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</si>
  <si>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</si>
  <si>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</si>
  <si>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</si>
  <si>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</si>
  <si>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</si>
  <si>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</si>
  <si>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</si>
  <si>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</si>
  <si>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</si>
  <si>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</si>
  <si>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</si>
  <si>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</si>
  <si>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</si>
  <si>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</si>
  <si>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</si>
  <si>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</si>
  <si>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ค่าใช้จ่ายในการขาย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</si>
  <si>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</si>
  <si>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</si>
  <si>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</si>
  <si>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</si>
  <si>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</si>
  <si>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</si>
  <si>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</si>
  <si>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</si>
  <si>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</si>
  <si>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</si>
  <si>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ภาษีเงินได้นิติบุคคลค้างจ่าย</t>
  </si>
  <si>
    <t>สำรองตามกฎหมาย</t>
  </si>
  <si>
    <t xml:space="preserve">ลูกหนี้การค้าและลูกหนี้อื่น  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</si>
  <si>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</si>
  <si>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</si>
  <si>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</si>
  <si>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</si>
  <si>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</si>
  <si>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</si>
  <si>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</si>
  <si>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</si>
  <si>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</si>
  <si>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</si>
  <si>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 xml:space="preserve"> - 900,000,000 หุ้น มูลค่าหุ้นละ 1 บาท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</si>
  <si>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</si>
  <si>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</si>
  <si>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</si>
  <si>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</si>
  <si>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</si>
  <si>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</si>
  <si>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</si>
  <si>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</si>
  <si>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</si>
  <si>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</si>
  <si>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</si>
  <si>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</si>
  <si>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เงินลงทุนในบริษัทย่อย</t>
  </si>
  <si>
    <t>เงินสดรับจากการลดทุนของบริษัทย่อย</t>
  </si>
  <si>
    <t>รับดอกเบี้ย</t>
  </si>
  <si>
    <t>เจ้าหนี้การค้าและเจ้าหนี้อื่น</t>
  </si>
  <si>
    <t>31 ธันวาคม 2556</t>
  </si>
  <si>
    <t>อสังหาริมทรัพย์เพื่อการลงทุน</t>
  </si>
  <si>
    <t>เงินสดจ่ายซื้อที่ดิน อาคารและอุปกรณ์</t>
  </si>
  <si>
    <t>รับคืนภาษีเงินได้</t>
  </si>
  <si>
    <t>เงินสดจ่ายลงทุนในอสังหาริมทรัพย์เพื่อการลงทุน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</si>
  <si>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</si>
  <si>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</si>
  <si>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</si>
  <si>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</si>
  <si>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</si>
  <si>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</si>
  <si>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</si>
  <si>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ยอดคงเหลือ ณ วันที่ 1 มกราคม 2557</t>
  </si>
  <si>
    <t>ขาดทุนสำหรับงวด</t>
  </si>
  <si>
    <t>ยอดคงเหลือ ณ วันที่ 1 มกราคม 2556</t>
  </si>
  <si>
    <t xml:space="preserve">        - ปรับปรุงจัดประเภทรายการเป็นขาดทุนจาก</t>
  </si>
  <si>
    <t>กำไร (ขาดทุน) สำหรับงวด</t>
  </si>
  <si>
    <t>เงินสดจ่ายซื้อเงินลงทุนระยะยาว - หลักทรัพย์เผื่อขาย</t>
  </si>
  <si>
    <t>กำไร (ขาดทุน) ก่อนภาษีเงินได้</t>
  </si>
  <si>
    <t>การแบ่งปันกำไร (ขาดทุน) สำหรับงวด</t>
  </si>
  <si>
    <t>กำไร (ขาดทุน) ต่อหุ้นสำหรับงวด</t>
  </si>
  <si>
    <t>เงินสดสุทธิได้มา (ใช้ไป) จากกิจกรรมลงทุน</t>
  </si>
  <si>
    <t>เงินสดรับจากการขายเงินลงทุนระยะยาว - หลักทรัพย์เผื่อขาย</t>
  </si>
  <si>
    <t>จ่ายชำระคืนเงินกู้ยืมระยะสั้นกิจการที่เกี่ยวข้องกัน</t>
  </si>
  <si>
    <t>จ่ายชำระคืนเงินกู้ยืมระยะยาว</t>
  </si>
  <si>
    <t>เงินสดและรายการเทียบเท่าเงินสดเพิ่มขึ้น - สุทธิ</t>
  </si>
  <si>
    <t>พันบาท</t>
  </si>
  <si>
    <t>เงินลงทุนระยะยาว - หลักทรัพย์เผื่อขาย</t>
  </si>
  <si>
    <t>กำไรขาดทุนเบ็ดเสร็จอื่น</t>
  </si>
  <si>
    <t xml:space="preserve">        - การเปลี่ยนแปลงในมูลค่ายุติธรรมของหลักทรัพย์เผื่อขาย</t>
  </si>
  <si>
    <t>รวมกำไรขาดทุนเบ็ดเสร็จอื่นสำหรับงวด</t>
  </si>
  <si>
    <t>ส่วนของผู้มี</t>
  </si>
  <si>
    <t>ส่วนได้เสียที่ไม่มี</t>
  </si>
  <si>
    <t>กำไรขาดทุนเบ็ดเสร็จสำหรับงวด</t>
  </si>
  <si>
    <t>รวมกำไรขาดทุนเบ็ดเสร็จสำหรับงวด</t>
  </si>
  <si>
    <t>ขาดทุนจากการขายหลักทรัพย์เผื่อขาย</t>
  </si>
  <si>
    <t>ที่ดินและสิ่งปลูกสร้างรอการพัฒนา</t>
  </si>
  <si>
    <t>รวมส่วนของผู้ถือหุ้นของบริษัท</t>
  </si>
  <si>
    <t xml:space="preserve">        - กำไรที่เกิดขึ้นระหว่างงวดของรายการขายหลักทรัพย์เผื่อขาย</t>
  </si>
  <si>
    <t>ส่วนที่เป็นของผู้ถือหุ้นของบริษัท</t>
  </si>
  <si>
    <t>ส่วนที่เป็นของผู้ถือหุ้นบริษัท (บาท)</t>
  </si>
  <si>
    <t>ตัดจำหน่ายต้นทุนที่ดินรอการพัฒนา</t>
  </si>
  <si>
    <t>เงินสดจ่ายซื้อที่ดินและสิ่งปลูกสร้างรอการพัฒนา</t>
  </si>
  <si>
    <t>30 มิถุนายน 2557</t>
  </si>
  <si>
    <t>รายได้เงินปันผล</t>
  </si>
  <si>
    <t>ยอดคงเหลือ ณ วันที่ 30 มิถุนายน 2557</t>
  </si>
  <si>
    <t>สำหรับงวดหกเดือนสิ้นสุดวันที่ 30 มิถุนายน 2557</t>
  </si>
  <si>
    <t>ตัดจำหน่ายภาษีถูกหัก ณ ที่จ่าย</t>
  </si>
  <si>
    <t>เบี้ยปรับและเงินเพิ่ม</t>
  </si>
  <si>
    <t>รับเงินปันผล</t>
  </si>
  <si>
    <t>ยอดคงเหลือ ณ วันที่ 30 มิถุนายน 2556</t>
  </si>
  <si>
    <t>เงินสดรับจากการขายสินทรัพย์</t>
  </si>
  <si>
    <t>กำไรจากการขายสินทรัพย์ถาวร</t>
  </si>
  <si>
    <t>ตัดจำหน่ายสินทรัพย์ถาวรและสินทรัพย์ไม่มีตัวตน</t>
  </si>
  <si>
    <t>เงินกองทุนอนุรักษ์สิ่งแวดล้อมค้างจ่าย</t>
  </si>
  <si>
    <t>ขาดทุนจากการด้อยค่าของเงินลงทุนในบริษัทย่อย</t>
  </si>
  <si>
    <t>ณ วันที่ 30 มิถุนายน 2557</t>
  </si>
  <si>
    <t xml:space="preserve">           การขายหลักทรัพย์เผื่อขาย</t>
  </si>
  <si>
    <t>5, 17</t>
  </si>
  <si>
    <t>รายได้ (ค่าใช้จ่าย) ภาษีเงินได้</t>
  </si>
  <si>
    <t>กำไรขาดทุนเบ็ดเสร็จรวมสำหรับงวด</t>
  </si>
  <si>
    <t>การแบ่งปันกำไรขาดทุนเบ็ดเสร็จรวมสำหรับงวด</t>
  </si>
  <si>
    <t>หนี้สงสัยจะสูญ (กลับรายการ)</t>
  </si>
  <si>
    <t xml:space="preserve">ทุนจดทะเบียน </t>
  </si>
  <si>
    <t xml:space="preserve"> - 1,080,000,000 หุ้น มูลค่าหุ้นละ 1 บาท ในปี 2557 และ </t>
  </si>
  <si>
    <t xml:space="preserve">   900,000,000 หุ้น มูลค่าหุ้นละ 1 บาท ในปี 2556 </t>
  </si>
  <si>
    <t>สำหรับงวดสามเดือนสิ้นสุดวันที่ 30 มิถุนายน 2557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</si>
</sst>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</numFmts>
  <fonts count="30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0" fontId="24" fillId="0" borderId="10" xfId="42" applyNumberFormat="1" applyFont="1" applyFill="1" applyBorder="1" applyAlignment="1">
      <alignment horizontal="left" vertical="center"/>
    </xf>
    <xf numFmtId="198" fontId="23" fillId="0" borderId="0" xfId="42" applyFont="1" applyFill="1" applyBorder="1" applyAlignment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0" xfId="42" applyNumberFormat="1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231" fontId="24" fillId="0" borderId="12" xfId="42" applyNumberFormat="1" applyFont="1" applyFill="1" applyBorder="1" applyAlignment="1">
      <alignment/>
    </xf>
    <xf numFmtId="231" fontId="24" fillId="0" borderId="0" xfId="0" applyNumberFormat="1" applyFont="1" applyFill="1" applyBorder="1" applyAlignment="1">
      <alignment/>
    </xf>
    <xf numFmtId="231" fontId="24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center"/>
    </xf>
    <xf numFmtId="198" fontId="23" fillId="0" borderId="0" xfId="42" applyFont="1" applyBorder="1" applyAlignment="1">
      <alignment vertical="center"/>
    </xf>
    <xf numFmtId="220" fontId="24" fillId="0" borderId="0" xfId="42" applyNumberFormat="1" applyFont="1" applyBorder="1" applyAlignment="1">
      <alignment vertical="center"/>
    </xf>
    <xf numFmtId="49" fontId="25" fillId="0" borderId="0" xfId="0" applyNumberFormat="1" applyFont="1" applyFill="1" applyAlignment="1">
      <alignment horizontal="center"/>
    </xf>
    <xf numFmtId="220" fontId="24" fillId="0" borderId="0" xfId="45" applyNumberFormat="1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 vertical="center"/>
    </xf>
    <xf numFmtId="220" fontId="24" fillId="0" borderId="0" xfId="45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28" fillId="0" borderId="11" xfId="42" applyNumberFormat="1" applyFont="1" applyFill="1" applyBorder="1" applyAlignment="1">
      <alignment horizontal="right" vertical="center"/>
    </xf>
    <xf numFmtId="217" fontId="28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center" vertical="center"/>
    </xf>
    <xf numFmtId="220" fontId="24" fillId="0" borderId="0" xfId="45" applyNumberFormat="1" applyFont="1" applyFill="1" applyBorder="1" applyAlignment="1">
      <alignment vertical="center"/>
    </xf>
    <xf numFmtId="198" fontId="24" fillId="0" borderId="0" xfId="45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20" fontId="24" fillId="0" borderId="14" xfId="42" applyNumberFormat="1" applyFont="1" applyFill="1" applyBorder="1" applyAlignment="1">
      <alignment horizontal="right" vertical="center"/>
    </xf>
    <xf numFmtId="220" fontId="28" fillId="0" borderId="0" xfId="42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/>
    </xf>
    <xf numFmtId="220" fontId="24" fillId="0" borderId="10" xfId="45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17" fontId="24" fillId="0" borderId="10" xfId="0" applyNumberFormat="1" applyFont="1" applyFill="1" applyBorder="1" applyAlignment="1">
      <alignment horizontal="center"/>
    </xf>
    <xf numFmtId="217" fontId="28" fillId="0" borderId="0" xfId="0" applyNumberFormat="1" applyFont="1" applyFill="1" applyBorder="1" applyAlignment="1">
      <alignment horizontal="center"/>
    </xf>
    <xf numFmtId="198" fontId="24" fillId="0" borderId="10" xfId="45" applyFont="1" applyFill="1" applyBorder="1" applyAlignment="1">
      <alignment horizontal="center" vertical="center"/>
    </xf>
    <xf numFmtId="220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13" xfId="45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18" fontId="24" fillId="0" borderId="0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120" zoomScaleNormal="110" zoomScaleSheetLayoutView="120" workbookViewId="0" topLeftCell="A1">
      <selection activeCell="E66" sqref="E66"/>
    </sheetView>
  </sheetViews>
  <sheetFormatPr defaultColWidth="9.140625" defaultRowHeight="21.75" customHeight="1"/>
  <cols>
    <col min="1" max="2" width="2.7109375" style="39" customWidth="1"/>
    <col min="3" max="3" width="4.7109375" style="37" customWidth="1"/>
    <col min="4" max="4" width="3.7109375" style="37" customWidth="1"/>
    <col min="5" max="5" width="32.7109375" style="37" customWidth="1"/>
    <col min="6" max="6" width="8.7109375" style="113" customWidth="1"/>
    <col min="7" max="7" width="1.421875" style="39" customWidth="1"/>
    <col min="8" max="8" width="14.7109375" style="31" customWidth="1"/>
    <col min="9" max="9" width="1.421875" style="39" customWidth="1"/>
    <col min="10" max="10" width="14.7109375" style="31" customWidth="1"/>
    <col min="11" max="11" width="1.421875" style="39" customWidth="1"/>
    <col min="12" max="12" width="14.7109375" style="31" customWidth="1"/>
    <col min="13" max="13" width="1.421875" style="31" customWidth="1"/>
    <col min="14" max="14" width="14.7109375" style="31" customWidth="1"/>
    <col min="15" max="16384" width="9.140625" style="39" customWidth="1"/>
  </cols>
  <sheetData>
    <row r="1" spans="1:14" s="24" customFormat="1" ht="22.5" customHeight="1">
      <c r="A1" s="54" t="s">
        <v>0</v>
      </c>
      <c r="B1" s="54"/>
      <c r="C1" s="54"/>
      <c r="D1" s="54"/>
      <c r="E1" s="54"/>
      <c r="F1" s="112"/>
      <c r="G1" s="54"/>
      <c r="H1" s="22"/>
      <c r="I1" s="54"/>
      <c r="J1" s="22"/>
      <c r="K1" s="54"/>
      <c r="L1" s="22"/>
      <c r="M1" s="23"/>
      <c r="N1" s="23"/>
    </row>
    <row r="2" spans="1:14" s="24" customFormat="1" ht="22.5" customHeight="1">
      <c r="A2" s="54" t="s">
        <v>60</v>
      </c>
      <c r="B2" s="54"/>
      <c r="C2" s="54"/>
      <c r="D2" s="54"/>
      <c r="E2" s="54"/>
      <c r="F2" s="112"/>
      <c r="G2" s="54"/>
      <c r="H2" s="22"/>
      <c r="I2" s="54"/>
      <c r="J2" s="22"/>
      <c r="K2" s="54"/>
      <c r="L2" s="22"/>
      <c r="M2" s="23"/>
      <c r="N2" s="23"/>
    </row>
    <row r="3" spans="1:14" s="24" customFormat="1" ht="22.5" customHeight="1">
      <c r="A3" s="54" t="s">
        <v>155</v>
      </c>
      <c r="B3" s="54"/>
      <c r="C3" s="54"/>
      <c r="D3" s="54"/>
      <c r="E3" s="54"/>
      <c r="F3" s="112"/>
      <c r="G3" s="54"/>
      <c r="H3" s="22"/>
      <c r="I3" s="54"/>
      <c r="J3" s="22"/>
      <c r="K3" s="54"/>
      <c r="L3" s="22"/>
      <c r="M3" s="23"/>
      <c r="N3" s="23"/>
    </row>
    <row r="4" spans="3:5" ht="22.5" customHeight="1">
      <c r="C4" s="55"/>
      <c r="D4" s="55"/>
      <c r="E4" s="55"/>
    </row>
    <row r="5" spans="1:12" ht="6" customHeight="1">
      <c r="A5" s="55"/>
      <c r="B5" s="55"/>
      <c r="C5" s="55"/>
      <c r="D5" s="55"/>
      <c r="E5" s="55"/>
      <c r="F5" s="114"/>
      <c r="G5" s="55"/>
      <c r="H5" s="30"/>
      <c r="I5" s="55"/>
      <c r="J5" s="30"/>
      <c r="K5" s="55"/>
      <c r="L5" s="30"/>
    </row>
    <row r="6" spans="6:14" ht="21.75" customHeight="1">
      <c r="F6" s="115"/>
      <c r="G6" s="40"/>
      <c r="H6" s="157" t="s">
        <v>125</v>
      </c>
      <c r="I6" s="157"/>
      <c r="J6" s="157"/>
      <c r="K6" s="157"/>
      <c r="L6" s="157"/>
      <c r="M6" s="157"/>
      <c r="N6" s="157"/>
    </row>
    <row r="7" spans="3:14" ht="21.75" customHeight="1">
      <c r="C7" s="56"/>
      <c r="D7" s="56"/>
      <c r="E7" s="56"/>
      <c r="F7" s="115"/>
      <c r="G7" s="40"/>
      <c r="H7" s="157" t="s">
        <v>1</v>
      </c>
      <c r="I7" s="157"/>
      <c r="J7" s="157"/>
      <c r="K7" s="41"/>
      <c r="L7" s="158" t="s">
        <v>81</v>
      </c>
      <c r="M7" s="158"/>
      <c r="N7" s="158"/>
    </row>
    <row r="8" spans="3:14" ht="21.75" customHeight="1">
      <c r="C8" s="56"/>
      <c r="D8" s="56"/>
      <c r="E8" s="56"/>
      <c r="F8" s="115"/>
      <c r="G8" s="40"/>
      <c r="H8" s="26" t="s">
        <v>142</v>
      </c>
      <c r="I8" s="40"/>
      <c r="J8" s="26" t="s">
        <v>99</v>
      </c>
      <c r="K8" s="41"/>
      <c r="L8" s="26" t="s">
        <v>142</v>
      </c>
      <c r="M8" s="29"/>
      <c r="N8" s="26" t="s">
        <v>99</v>
      </c>
    </row>
    <row r="9" spans="3:14" ht="21.75" customHeight="1">
      <c r="C9" s="56"/>
      <c r="D9" s="56"/>
      <c r="E9" s="56"/>
      <c r="F9" s="115"/>
      <c r="G9" s="40"/>
      <c r="H9" s="133" t="s">
        <v>105</v>
      </c>
      <c r="I9" s="40"/>
      <c r="J9" s="136"/>
      <c r="K9" s="41"/>
      <c r="L9" s="133" t="s">
        <v>105</v>
      </c>
      <c r="M9" s="29"/>
      <c r="N9" s="136"/>
    </row>
    <row r="10" spans="3:14" ht="21.75" customHeight="1">
      <c r="C10" s="56"/>
      <c r="D10" s="56"/>
      <c r="E10" s="56"/>
      <c r="F10" s="116" t="s">
        <v>2</v>
      </c>
      <c r="G10" s="40"/>
      <c r="H10" s="27" t="s">
        <v>106</v>
      </c>
      <c r="I10" s="40"/>
      <c r="J10" s="154" t="s">
        <v>107</v>
      </c>
      <c r="K10" s="41"/>
      <c r="L10" s="27" t="s">
        <v>106</v>
      </c>
      <c r="M10" s="29"/>
      <c r="N10" s="154" t="s">
        <v>107</v>
      </c>
    </row>
    <row r="11" spans="1:12" ht="22.5" customHeight="1">
      <c r="A11" s="55" t="s">
        <v>72</v>
      </c>
      <c r="B11" s="55"/>
      <c r="C11" s="55"/>
      <c r="D11" s="55"/>
      <c r="E11" s="55"/>
      <c r="F11" s="114"/>
      <c r="G11" s="55"/>
      <c r="H11" s="30"/>
      <c r="I11" s="55"/>
      <c r="J11" s="30"/>
      <c r="K11" s="55"/>
      <c r="L11" s="30"/>
    </row>
    <row r="12" spans="1:14" ht="21.75" customHeight="1">
      <c r="A12" s="56" t="s">
        <v>6</v>
      </c>
      <c r="F12" s="117"/>
      <c r="G12" s="42"/>
      <c r="H12" s="51"/>
      <c r="I12" s="42"/>
      <c r="J12" s="51"/>
      <c r="K12" s="43"/>
      <c r="L12" s="34"/>
      <c r="M12" s="34"/>
      <c r="N12" s="34"/>
    </row>
    <row r="13" spans="1:14" ht="21.75" customHeight="1">
      <c r="A13" s="37" t="s">
        <v>7</v>
      </c>
      <c r="F13" s="110">
        <v>6</v>
      </c>
      <c r="H13" s="32">
        <v>159741</v>
      </c>
      <c r="J13" s="137">
        <v>151263</v>
      </c>
      <c r="K13" s="43"/>
      <c r="L13" s="32">
        <v>121657</v>
      </c>
      <c r="M13" s="34"/>
      <c r="N13" s="137">
        <v>91896</v>
      </c>
    </row>
    <row r="14" spans="1:14" ht="21.75" customHeight="1">
      <c r="A14" s="37" t="s">
        <v>71</v>
      </c>
      <c r="F14" s="110">
        <v>7</v>
      </c>
      <c r="G14" s="40"/>
      <c r="H14" s="32">
        <v>60636</v>
      </c>
      <c r="J14" s="137">
        <v>54901</v>
      </c>
      <c r="K14" s="43"/>
      <c r="L14" s="32">
        <v>58966</v>
      </c>
      <c r="M14" s="34"/>
      <c r="N14" s="137">
        <v>53232</v>
      </c>
    </row>
    <row r="15" spans="1:14" ht="21.75" customHeight="1">
      <c r="A15" s="37" t="s">
        <v>26</v>
      </c>
      <c r="F15" s="110">
        <v>8</v>
      </c>
      <c r="G15" s="40"/>
      <c r="H15" s="36">
        <v>471176</v>
      </c>
      <c r="J15" s="130">
        <v>291418</v>
      </c>
      <c r="K15" s="43"/>
      <c r="L15" s="36">
        <v>416964</v>
      </c>
      <c r="M15" s="34"/>
      <c r="N15" s="130">
        <v>249431</v>
      </c>
    </row>
    <row r="16" spans="1:14" ht="21.75" customHeight="1">
      <c r="A16" s="37" t="s">
        <v>8</v>
      </c>
      <c r="H16" s="32">
        <v>3228</v>
      </c>
      <c r="J16" s="137">
        <v>3264</v>
      </c>
      <c r="K16" s="43"/>
      <c r="L16" s="32">
        <v>3228</v>
      </c>
      <c r="M16" s="34"/>
      <c r="N16" s="137">
        <v>3264</v>
      </c>
    </row>
    <row r="17" spans="1:14" ht="21.75" customHeight="1">
      <c r="A17" s="56" t="s">
        <v>9</v>
      </c>
      <c r="B17" s="56"/>
      <c r="C17" s="56"/>
      <c r="E17" s="56"/>
      <c r="F17" s="117"/>
      <c r="G17" s="42"/>
      <c r="H17" s="45">
        <f>SUM(H13:H16)</f>
        <v>694781</v>
      </c>
      <c r="I17" s="42"/>
      <c r="J17" s="45">
        <f>SUM(J13:J16)</f>
        <v>500846</v>
      </c>
      <c r="K17" s="43"/>
      <c r="L17" s="45">
        <f>SUM(L13:L16)</f>
        <v>600815</v>
      </c>
      <c r="M17" s="34"/>
      <c r="N17" s="45">
        <f>SUM(N13:N16)</f>
        <v>397823</v>
      </c>
    </row>
    <row r="18" spans="3:14" ht="21.75" customHeight="1">
      <c r="C18" s="56"/>
      <c r="D18" s="56"/>
      <c r="E18" s="56"/>
      <c r="F18" s="117"/>
      <c r="G18" s="42"/>
      <c r="H18" s="34"/>
      <c r="I18" s="42"/>
      <c r="J18" s="34"/>
      <c r="K18" s="43"/>
      <c r="L18" s="34"/>
      <c r="M18" s="34"/>
      <c r="N18" s="34"/>
    </row>
    <row r="19" spans="1:14" ht="21.75" customHeight="1">
      <c r="A19" s="56" t="s">
        <v>10</v>
      </c>
      <c r="F19" s="117"/>
      <c r="G19" s="42"/>
      <c r="H19" s="51"/>
      <c r="I19" s="42"/>
      <c r="J19" s="51"/>
      <c r="K19" s="43"/>
      <c r="L19" s="34"/>
      <c r="M19" s="34"/>
      <c r="N19" s="34"/>
    </row>
    <row r="20" spans="1:14" ht="21.75" customHeight="1">
      <c r="A20" s="39" t="s">
        <v>29</v>
      </c>
      <c r="F20" s="115"/>
      <c r="G20" s="42"/>
      <c r="H20" s="32">
        <v>756</v>
      </c>
      <c r="I20" s="42"/>
      <c r="J20" s="32">
        <v>756</v>
      </c>
      <c r="K20" s="43"/>
      <c r="L20" s="32">
        <v>756</v>
      </c>
      <c r="M20" s="34"/>
      <c r="N20" s="32">
        <v>756</v>
      </c>
    </row>
    <row r="21" spans="1:14" ht="21.75" customHeight="1">
      <c r="A21" s="28" t="s">
        <v>126</v>
      </c>
      <c r="B21" s="31"/>
      <c r="C21" s="28"/>
      <c r="D21" s="28"/>
      <c r="E21" s="28"/>
      <c r="F21" s="110">
        <v>9</v>
      </c>
      <c r="G21" s="40"/>
      <c r="H21" s="34">
        <v>10194</v>
      </c>
      <c r="J21" s="34">
        <v>38471</v>
      </c>
      <c r="K21" s="43"/>
      <c r="L21" s="34">
        <v>10194</v>
      </c>
      <c r="M21" s="34"/>
      <c r="N21" s="34">
        <v>38471</v>
      </c>
    </row>
    <row r="22" spans="1:14" ht="21.75" customHeight="1">
      <c r="A22" s="31" t="s">
        <v>95</v>
      </c>
      <c r="F22" s="110">
        <v>10</v>
      </c>
      <c r="G22" s="42"/>
      <c r="H22" s="36" t="s">
        <v>43</v>
      </c>
      <c r="I22" s="42"/>
      <c r="J22" s="130" t="s">
        <v>43</v>
      </c>
      <c r="K22" s="43"/>
      <c r="L22" s="36">
        <v>290978</v>
      </c>
      <c r="M22" s="34"/>
      <c r="N22" s="130">
        <v>295103</v>
      </c>
    </row>
    <row r="23" spans="1:14" ht="21.75" customHeight="1">
      <c r="A23" s="39" t="s">
        <v>135</v>
      </c>
      <c r="F23" s="110">
        <v>11</v>
      </c>
      <c r="G23" s="42"/>
      <c r="H23" s="32">
        <v>256150</v>
      </c>
      <c r="I23" s="42"/>
      <c r="J23" s="137">
        <v>446705</v>
      </c>
      <c r="K23" s="43"/>
      <c r="L23" s="36">
        <v>99803</v>
      </c>
      <c r="M23" s="34"/>
      <c r="N23" s="130">
        <v>276182</v>
      </c>
    </row>
    <row r="24" spans="1:14" ht="21.75" customHeight="1">
      <c r="A24" s="39" t="s">
        <v>100</v>
      </c>
      <c r="F24" s="110">
        <v>12</v>
      </c>
      <c r="G24" s="42"/>
      <c r="H24" s="32">
        <v>35219</v>
      </c>
      <c r="I24" s="127"/>
      <c r="J24" s="137">
        <v>10155</v>
      </c>
      <c r="K24" s="43"/>
      <c r="L24" s="131" t="s">
        <v>43</v>
      </c>
      <c r="M24" s="34"/>
      <c r="N24" s="138" t="s">
        <v>43</v>
      </c>
    </row>
    <row r="25" spans="1:14" ht="21.75" customHeight="1">
      <c r="A25" s="37" t="s">
        <v>79</v>
      </c>
      <c r="F25" s="110">
        <v>13</v>
      </c>
      <c r="G25" s="40"/>
      <c r="H25" s="36">
        <v>153312</v>
      </c>
      <c r="J25" s="130">
        <v>160430</v>
      </c>
      <c r="K25" s="43"/>
      <c r="L25" s="34">
        <v>152715</v>
      </c>
      <c r="M25" s="34"/>
      <c r="N25" s="34">
        <v>159594</v>
      </c>
    </row>
    <row r="26" spans="1:14" ht="21.75" customHeight="1">
      <c r="A26" s="37" t="s">
        <v>83</v>
      </c>
      <c r="F26" s="110">
        <v>16</v>
      </c>
      <c r="G26" s="40"/>
      <c r="H26" s="36">
        <v>2565</v>
      </c>
      <c r="J26" s="130">
        <v>2473</v>
      </c>
      <c r="K26" s="43"/>
      <c r="L26" s="34">
        <v>1873</v>
      </c>
      <c r="M26" s="34"/>
      <c r="N26" s="34">
        <v>1657</v>
      </c>
    </row>
    <row r="27" spans="1:14" ht="21.75" customHeight="1">
      <c r="A27" s="37" t="s">
        <v>11</v>
      </c>
      <c r="F27" s="110"/>
      <c r="H27" s="32">
        <v>39801</v>
      </c>
      <c r="J27" s="137">
        <v>4117</v>
      </c>
      <c r="K27" s="43"/>
      <c r="L27" s="34">
        <v>38534</v>
      </c>
      <c r="M27" s="34"/>
      <c r="N27" s="34">
        <v>2924</v>
      </c>
    </row>
    <row r="28" spans="1:14" ht="21.75" customHeight="1">
      <c r="A28" s="56" t="s">
        <v>12</v>
      </c>
      <c r="C28" s="56"/>
      <c r="F28" s="117"/>
      <c r="G28" s="42"/>
      <c r="H28" s="58">
        <f>SUM(H20:H27)</f>
        <v>497997</v>
      </c>
      <c r="I28" s="42"/>
      <c r="J28" s="58">
        <f>SUM(J20:J27)</f>
        <v>663107</v>
      </c>
      <c r="K28" s="43"/>
      <c r="L28" s="45">
        <f>SUM(L20:L27)</f>
        <v>594853</v>
      </c>
      <c r="M28" s="34"/>
      <c r="N28" s="45">
        <f>SUM(N20:N27)</f>
        <v>774687</v>
      </c>
    </row>
    <row r="29" spans="3:14" ht="21.75" customHeight="1">
      <c r="C29" s="56"/>
      <c r="D29" s="56"/>
      <c r="E29" s="56"/>
      <c r="F29" s="117"/>
      <c r="G29" s="42"/>
      <c r="H29" s="59"/>
      <c r="I29" s="42"/>
      <c r="J29" s="59"/>
      <c r="K29" s="43"/>
      <c r="L29" s="35"/>
      <c r="M29" s="34"/>
      <c r="N29" s="35"/>
    </row>
    <row r="30" spans="1:14" ht="21.75" customHeight="1" thickBot="1">
      <c r="A30" s="42" t="s">
        <v>13</v>
      </c>
      <c r="D30" s="56"/>
      <c r="F30" s="117"/>
      <c r="G30" s="42"/>
      <c r="H30" s="38">
        <f>+H28+H17</f>
        <v>1192778</v>
      </c>
      <c r="I30" s="42"/>
      <c r="J30" s="38">
        <f>+J28+J17</f>
        <v>1163953</v>
      </c>
      <c r="K30" s="43"/>
      <c r="L30" s="38">
        <f>+L28+L17</f>
        <v>1195668</v>
      </c>
      <c r="M30" s="34"/>
      <c r="N30" s="38">
        <f>+N28+N17</f>
        <v>1172510</v>
      </c>
    </row>
    <row r="31" spans="1:14" ht="21.75" customHeight="1" thickTop="1">
      <c r="A31" s="42"/>
      <c r="D31" s="56"/>
      <c r="F31" s="117"/>
      <c r="G31" s="42"/>
      <c r="H31" s="35"/>
      <c r="I31" s="42"/>
      <c r="J31" s="35"/>
      <c r="K31" s="43"/>
      <c r="L31" s="35"/>
      <c r="M31" s="34"/>
      <c r="N31" s="35"/>
    </row>
    <row r="32" spans="1:14" s="24" customFormat="1" ht="22.5" customHeight="1">
      <c r="A32" s="54" t="s">
        <v>0</v>
      </c>
      <c r="B32" s="54"/>
      <c r="C32" s="54"/>
      <c r="D32" s="54"/>
      <c r="E32" s="54"/>
      <c r="F32" s="112"/>
      <c r="G32" s="54"/>
      <c r="H32" s="22"/>
      <c r="I32" s="54"/>
      <c r="J32" s="22"/>
      <c r="K32" s="54"/>
      <c r="L32" s="22"/>
      <c r="M32" s="23"/>
      <c r="N32" s="23"/>
    </row>
    <row r="33" spans="1:14" s="24" customFormat="1" ht="22.5" customHeight="1">
      <c r="A33" s="54" t="s">
        <v>60</v>
      </c>
      <c r="B33" s="54"/>
      <c r="C33" s="54"/>
      <c r="D33" s="54"/>
      <c r="E33" s="54"/>
      <c r="F33" s="112"/>
      <c r="G33" s="54"/>
      <c r="H33" s="22"/>
      <c r="I33" s="54"/>
      <c r="J33" s="22"/>
      <c r="K33" s="54"/>
      <c r="L33" s="22"/>
      <c r="M33" s="23"/>
      <c r="N33" s="23"/>
    </row>
    <row r="34" spans="1:14" s="24" customFormat="1" ht="22.5" customHeight="1">
      <c r="A34" s="54" t="str">
        <f>A3</f>
        <v>ณ วันที่ 30 มิถุนายน 2557</v>
      </c>
      <c r="B34" s="54"/>
      <c r="C34" s="54"/>
      <c r="D34" s="54"/>
      <c r="E34" s="54"/>
      <c r="F34" s="112"/>
      <c r="G34" s="54"/>
      <c r="H34" s="22"/>
      <c r="I34" s="54"/>
      <c r="J34" s="22"/>
      <c r="K34" s="54"/>
      <c r="L34" s="22"/>
      <c r="M34" s="23"/>
      <c r="N34" s="23"/>
    </row>
    <row r="35" spans="3:5" ht="22.5" customHeight="1">
      <c r="C35" s="55"/>
      <c r="D35" s="55"/>
      <c r="E35" s="55"/>
    </row>
    <row r="36" spans="3:5" ht="20.25" customHeight="1">
      <c r="C36" s="56"/>
      <c r="D36" s="56"/>
      <c r="E36" s="56"/>
    </row>
    <row r="37" spans="6:14" ht="20.25" customHeight="1">
      <c r="F37" s="115"/>
      <c r="G37" s="40"/>
      <c r="H37" s="157" t="s">
        <v>125</v>
      </c>
      <c r="I37" s="157"/>
      <c r="J37" s="157"/>
      <c r="K37" s="157"/>
      <c r="L37" s="157"/>
      <c r="M37" s="157"/>
      <c r="N37" s="157"/>
    </row>
    <row r="38" spans="6:14" ht="20.25" customHeight="1">
      <c r="F38" s="115"/>
      <c r="G38" s="40"/>
      <c r="H38" s="157" t="s">
        <v>1</v>
      </c>
      <c r="I38" s="157"/>
      <c r="J38" s="157"/>
      <c r="K38" s="41"/>
      <c r="L38" s="158" t="s">
        <v>81</v>
      </c>
      <c r="M38" s="158"/>
      <c r="N38" s="158"/>
    </row>
    <row r="39" spans="6:14" ht="20.25" customHeight="1">
      <c r="F39" s="115"/>
      <c r="G39" s="40"/>
      <c r="H39" s="26" t="s">
        <v>142</v>
      </c>
      <c r="I39" s="40"/>
      <c r="J39" s="26" t="s">
        <v>99</v>
      </c>
      <c r="K39" s="41"/>
      <c r="L39" s="26" t="s">
        <v>142</v>
      </c>
      <c r="M39" s="29"/>
      <c r="N39" s="26" t="s">
        <v>99</v>
      </c>
    </row>
    <row r="40" spans="3:14" ht="20.25" customHeight="1">
      <c r="C40" s="56"/>
      <c r="D40" s="56"/>
      <c r="E40" s="56"/>
      <c r="F40" s="115"/>
      <c r="G40" s="40"/>
      <c r="H40" s="133" t="s">
        <v>105</v>
      </c>
      <c r="I40" s="40"/>
      <c r="J40" s="136"/>
      <c r="K40" s="41"/>
      <c r="L40" s="133" t="s">
        <v>105</v>
      </c>
      <c r="M40" s="29"/>
      <c r="N40" s="136"/>
    </row>
    <row r="41" spans="3:14" ht="20.25" customHeight="1">
      <c r="C41" s="56"/>
      <c r="D41" s="56"/>
      <c r="E41" s="56"/>
      <c r="F41" s="116" t="s">
        <v>2</v>
      </c>
      <c r="G41" s="40"/>
      <c r="H41" s="27" t="s">
        <v>106</v>
      </c>
      <c r="I41" s="40"/>
      <c r="J41" s="154" t="s">
        <v>107</v>
      </c>
      <c r="K41" s="41"/>
      <c r="L41" s="27" t="s">
        <v>106</v>
      </c>
      <c r="M41" s="29"/>
      <c r="N41" s="154" t="s">
        <v>107</v>
      </c>
    </row>
    <row r="42" spans="1:12" ht="22.5" customHeight="1">
      <c r="A42" s="55" t="s">
        <v>14</v>
      </c>
      <c r="B42" s="55"/>
      <c r="C42" s="55"/>
      <c r="D42" s="55"/>
      <c r="E42" s="55"/>
      <c r="F42" s="114"/>
      <c r="G42" s="55"/>
      <c r="H42" s="30"/>
      <c r="I42" s="55"/>
      <c r="J42" s="30"/>
      <c r="K42" s="55"/>
      <c r="L42" s="30"/>
    </row>
    <row r="43" spans="1:14" ht="20.25" customHeight="1">
      <c r="A43" s="56" t="s">
        <v>15</v>
      </c>
      <c r="D43" s="56"/>
      <c r="F43" s="117"/>
      <c r="G43" s="42"/>
      <c r="H43" s="51"/>
      <c r="I43" s="42"/>
      <c r="J43" s="51"/>
      <c r="N43" s="29"/>
    </row>
    <row r="44" spans="1:14" ht="20.25" customHeight="1">
      <c r="A44" s="37" t="s">
        <v>74</v>
      </c>
      <c r="B44" s="37"/>
      <c r="E44" s="39"/>
      <c r="G44" s="40"/>
      <c r="H44" s="34">
        <v>44932</v>
      </c>
      <c r="J44" s="34">
        <v>36761</v>
      </c>
      <c r="K44" s="43"/>
      <c r="L44" s="32">
        <v>35160</v>
      </c>
      <c r="M44" s="34"/>
      <c r="N44" s="32">
        <v>34349</v>
      </c>
    </row>
    <row r="45" spans="1:14" ht="20.25" customHeight="1">
      <c r="A45" s="37" t="s">
        <v>73</v>
      </c>
      <c r="E45" s="57"/>
      <c r="F45" s="110">
        <v>5</v>
      </c>
      <c r="H45" s="32">
        <v>3922</v>
      </c>
      <c r="I45" s="128"/>
      <c r="J45" s="137">
        <v>466</v>
      </c>
      <c r="K45" s="43"/>
      <c r="L45" s="32">
        <v>4177</v>
      </c>
      <c r="M45" s="34"/>
      <c r="N45" s="32">
        <v>721</v>
      </c>
    </row>
    <row r="46" spans="1:14" ht="20.25" customHeight="1">
      <c r="A46" s="37" t="s">
        <v>69</v>
      </c>
      <c r="B46" s="37"/>
      <c r="E46" s="39"/>
      <c r="G46" s="40"/>
      <c r="H46" s="36" t="s">
        <v>43</v>
      </c>
      <c r="I46" s="32"/>
      <c r="J46" s="130">
        <v>550</v>
      </c>
      <c r="K46" s="34"/>
      <c r="L46" s="36" t="s">
        <v>43</v>
      </c>
      <c r="M46" s="34"/>
      <c r="N46" s="32">
        <v>550</v>
      </c>
    </row>
    <row r="47" spans="1:14" ht="20.25" customHeight="1">
      <c r="A47" s="56" t="s">
        <v>16</v>
      </c>
      <c r="D47" s="39"/>
      <c r="E47" s="56"/>
      <c r="F47" s="115"/>
      <c r="G47" s="40"/>
      <c r="H47" s="45">
        <f>SUM(H44:H46)</f>
        <v>48854</v>
      </c>
      <c r="J47" s="45">
        <f>SUM(J44:J46)</f>
        <v>37777</v>
      </c>
      <c r="K47" s="43"/>
      <c r="L47" s="45">
        <f>SUM(L44:L46)</f>
        <v>39337</v>
      </c>
      <c r="M47" s="34"/>
      <c r="N47" s="45">
        <f>SUM(N44:N46)</f>
        <v>35620</v>
      </c>
    </row>
    <row r="48" spans="3:14" ht="15" customHeight="1">
      <c r="C48" s="56"/>
      <c r="D48" s="56"/>
      <c r="E48" s="56"/>
      <c r="F48" s="117"/>
      <c r="G48" s="42"/>
      <c r="H48" s="34"/>
      <c r="I48" s="42"/>
      <c r="J48" s="34"/>
      <c r="K48" s="43"/>
      <c r="L48" s="34"/>
      <c r="M48" s="34"/>
      <c r="N48" s="34"/>
    </row>
    <row r="49" spans="1:14" ht="20.25" customHeight="1">
      <c r="A49" s="56" t="s">
        <v>17</v>
      </c>
      <c r="D49" s="56"/>
      <c r="E49" s="56"/>
      <c r="F49" s="115"/>
      <c r="G49" s="40"/>
      <c r="H49" s="29"/>
      <c r="J49" s="29"/>
      <c r="K49" s="43"/>
      <c r="L49" s="34"/>
      <c r="M49" s="34"/>
      <c r="N49" s="34"/>
    </row>
    <row r="50" spans="1:14" ht="20.25" customHeight="1">
      <c r="A50" s="37" t="s">
        <v>75</v>
      </c>
      <c r="F50" s="110"/>
      <c r="G50" s="40"/>
      <c r="H50" s="36">
        <v>1093</v>
      </c>
      <c r="J50" s="130">
        <v>1711</v>
      </c>
      <c r="K50" s="43"/>
      <c r="L50" s="36">
        <v>879</v>
      </c>
      <c r="M50" s="34"/>
      <c r="N50" s="36">
        <v>877</v>
      </c>
    </row>
    <row r="51" spans="1:14" ht="20.25" customHeight="1">
      <c r="A51" s="37" t="s">
        <v>49</v>
      </c>
      <c r="B51" s="37"/>
      <c r="C51" s="39"/>
      <c r="F51" s="115"/>
      <c r="G51" s="40"/>
      <c r="H51" s="36"/>
      <c r="J51" s="130"/>
      <c r="K51" s="43"/>
      <c r="L51" s="34"/>
      <c r="M51" s="34"/>
      <c r="N51" s="34"/>
    </row>
    <row r="52" spans="1:14" ht="20.25" customHeight="1">
      <c r="A52" s="37" t="s">
        <v>41</v>
      </c>
      <c r="C52" s="39"/>
      <c r="F52" s="115"/>
      <c r="G52" s="40"/>
      <c r="H52" s="36">
        <v>34000</v>
      </c>
      <c r="J52" s="130">
        <v>34000</v>
      </c>
      <c r="K52" s="43"/>
      <c r="L52" s="36">
        <v>34000</v>
      </c>
      <c r="M52" s="34"/>
      <c r="N52" s="36">
        <v>34000</v>
      </c>
    </row>
    <row r="53" spans="1:14" ht="20.25" customHeight="1">
      <c r="A53" s="37" t="s">
        <v>42</v>
      </c>
      <c r="C53" s="39"/>
      <c r="F53" s="115"/>
      <c r="G53" s="40"/>
      <c r="H53" s="36" t="s">
        <v>43</v>
      </c>
      <c r="J53" s="132">
        <v>2382</v>
      </c>
      <c r="K53" s="43"/>
      <c r="L53" s="36" t="s">
        <v>43</v>
      </c>
      <c r="M53" s="34"/>
      <c r="N53" s="35">
        <v>2382</v>
      </c>
    </row>
    <row r="54" spans="1:14" ht="20.25" customHeight="1">
      <c r="A54" s="56" t="s">
        <v>18</v>
      </c>
      <c r="D54" s="39"/>
      <c r="E54" s="56"/>
      <c r="F54" s="115"/>
      <c r="G54" s="40"/>
      <c r="H54" s="101">
        <f>SUM(H50:H53)</f>
        <v>35093</v>
      </c>
      <c r="J54" s="101">
        <f>SUM(J50:J53)</f>
        <v>38093</v>
      </c>
      <c r="K54" s="43"/>
      <c r="L54" s="101">
        <f>SUM(L50:L53)</f>
        <v>34879</v>
      </c>
      <c r="M54" s="34"/>
      <c r="N54" s="101">
        <f>SUM(N50:N53)</f>
        <v>37259</v>
      </c>
    </row>
    <row r="55" spans="3:14" ht="9.75" customHeight="1">
      <c r="C55" s="56"/>
      <c r="D55" s="56"/>
      <c r="E55" s="56"/>
      <c r="F55" s="117"/>
      <c r="G55" s="42"/>
      <c r="H55" s="33"/>
      <c r="I55" s="42"/>
      <c r="J55" s="33"/>
      <c r="K55" s="43"/>
      <c r="L55" s="34"/>
      <c r="M55" s="34"/>
      <c r="N55" s="34"/>
    </row>
    <row r="56" spans="1:14" ht="20.25" customHeight="1">
      <c r="A56" s="56" t="s">
        <v>19</v>
      </c>
      <c r="D56" s="39"/>
      <c r="E56" s="56"/>
      <c r="F56" s="115"/>
      <c r="G56" s="40"/>
      <c r="H56" s="50">
        <f>+H54+H47</f>
        <v>83947</v>
      </c>
      <c r="I56" s="43"/>
      <c r="J56" s="134">
        <f>+J54+J47</f>
        <v>75870</v>
      </c>
      <c r="K56" s="43"/>
      <c r="L56" s="134">
        <f>SUM(L47+L54)</f>
        <v>74216</v>
      </c>
      <c r="M56" s="34"/>
      <c r="N56" s="50">
        <f>+N54+N47</f>
        <v>72879</v>
      </c>
    </row>
    <row r="57" spans="1:14" ht="20.25" customHeight="1">
      <c r="A57" s="56"/>
      <c r="D57" s="39"/>
      <c r="E57" s="56"/>
      <c r="F57" s="115"/>
      <c r="G57" s="40"/>
      <c r="H57" s="35"/>
      <c r="I57" s="43"/>
      <c r="J57" s="35"/>
      <c r="K57" s="43"/>
      <c r="L57" s="35"/>
      <c r="M57" s="34"/>
      <c r="N57" s="35"/>
    </row>
    <row r="58" spans="1:14" s="31" customFormat="1" ht="20.25" customHeight="1">
      <c r="A58" s="122" t="s">
        <v>20</v>
      </c>
      <c r="C58" s="28"/>
      <c r="D58" s="122"/>
      <c r="E58" s="122"/>
      <c r="F58" s="115"/>
      <c r="G58" s="29"/>
      <c r="H58" s="29"/>
      <c r="J58" s="29"/>
      <c r="K58" s="34"/>
      <c r="L58" s="34"/>
      <c r="M58" s="34"/>
      <c r="N58" s="34"/>
    </row>
    <row r="59" spans="1:14" s="31" customFormat="1" ht="20.25" customHeight="1">
      <c r="A59" s="28" t="s">
        <v>57</v>
      </c>
      <c r="C59" s="28"/>
      <c r="D59" s="28"/>
      <c r="E59" s="28"/>
      <c r="F59" s="115"/>
      <c r="G59" s="29"/>
      <c r="H59" s="29"/>
      <c r="J59" s="29"/>
      <c r="K59" s="34"/>
      <c r="L59" s="34"/>
      <c r="M59" s="34"/>
      <c r="N59" s="34"/>
    </row>
    <row r="60" spans="1:7" s="31" customFormat="1" ht="20.25" customHeight="1">
      <c r="A60" s="28" t="s">
        <v>162</v>
      </c>
      <c r="D60" s="28"/>
      <c r="E60" s="28"/>
      <c r="F60" s="115"/>
      <c r="G60" s="29"/>
    </row>
    <row r="61" spans="1:7" s="31" customFormat="1" ht="20.25" customHeight="1">
      <c r="A61" s="28" t="s">
        <v>163</v>
      </c>
      <c r="D61" s="28"/>
      <c r="E61" s="28"/>
      <c r="F61" s="115"/>
      <c r="G61" s="29"/>
    </row>
    <row r="62" spans="1:14" s="31" customFormat="1" ht="20.25" customHeight="1" thickBot="1">
      <c r="A62" s="28" t="s">
        <v>164</v>
      </c>
      <c r="D62" s="28"/>
      <c r="E62" s="28"/>
      <c r="F62" s="110">
        <v>14</v>
      </c>
      <c r="G62" s="29"/>
      <c r="H62" s="60">
        <v>1080000</v>
      </c>
      <c r="J62" s="60">
        <v>900000</v>
      </c>
      <c r="K62" s="34"/>
      <c r="L62" s="60">
        <v>1080000</v>
      </c>
      <c r="M62" s="34"/>
      <c r="N62" s="60">
        <v>900000</v>
      </c>
    </row>
    <row r="63" spans="1:14" s="31" customFormat="1" ht="9" customHeight="1" thickTop="1">
      <c r="A63" s="28"/>
      <c r="D63" s="28"/>
      <c r="E63" s="28"/>
      <c r="F63" s="115"/>
      <c r="G63" s="29"/>
      <c r="H63" s="34"/>
      <c r="J63" s="34"/>
      <c r="K63" s="34"/>
      <c r="L63" s="34"/>
      <c r="M63" s="34"/>
      <c r="N63" s="34"/>
    </row>
    <row r="64" spans="1:7" s="31" customFormat="1" ht="20.25" customHeight="1">
      <c r="A64" s="28" t="s">
        <v>48</v>
      </c>
      <c r="D64" s="28"/>
      <c r="E64" s="28"/>
      <c r="F64" s="113"/>
      <c r="G64" s="29"/>
    </row>
    <row r="65" spans="1:14" s="31" customFormat="1" ht="20.25" customHeight="1">
      <c r="A65" s="28" t="s">
        <v>82</v>
      </c>
      <c r="D65" s="28"/>
      <c r="E65" s="28"/>
      <c r="F65" s="110"/>
      <c r="G65" s="29"/>
      <c r="H65" s="34">
        <f>ส่วนของผู้ถือหุ้นงบรวม!F19</f>
        <v>900000</v>
      </c>
      <c r="J65" s="34">
        <v>900000</v>
      </c>
      <c r="K65" s="34"/>
      <c r="L65" s="34">
        <f>ส่วนของผู้ถือหุ้นงบเฉพาะ!E19</f>
        <v>900000</v>
      </c>
      <c r="M65" s="34"/>
      <c r="N65" s="34">
        <v>900000</v>
      </c>
    </row>
    <row r="66" spans="1:14" s="31" customFormat="1" ht="20.25" customHeight="1">
      <c r="A66" s="28" t="s">
        <v>50</v>
      </c>
      <c r="C66" s="28"/>
      <c r="D66" s="28"/>
      <c r="E66" s="28"/>
      <c r="F66" s="115"/>
      <c r="G66" s="29"/>
      <c r="H66" s="34">
        <f>ส่วนของผู้ถือหุ้นงบรวม!H19</f>
        <v>195672</v>
      </c>
      <c r="J66" s="34">
        <v>195672</v>
      </c>
      <c r="K66" s="34"/>
      <c r="L66" s="34">
        <f>ส่วนของผู้ถือหุ้นงบเฉพาะ!G19</f>
        <v>195672</v>
      </c>
      <c r="M66" s="34"/>
      <c r="N66" s="34">
        <v>195672</v>
      </c>
    </row>
    <row r="67" spans="1:14" s="31" customFormat="1" ht="20.25" customHeight="1">
      <c r="A67" s="28" t="s">
        <v>76</v>
      </c>
      <c r="C67" s="28"/>
      <c r="D67" s="28"/>
      <c r="E67" s="28"/>
      <c r="F67" s="115"/>
      <c r="G67" s="29"/>
      <c r="H67" s="36"/>
      <c r="J67" s="36"/>
      <c r="K67" s="36"/>
      <c r="L67" s="36"/>
      <c r="M67" s="36"/>
      <c r="N67" s="36"/>
    </row>
    <row r="68" spans="1:14" s="31" customFormat="1" ht="20.25" customHeight="1">
      <c r="A68" s="141" t="s">
        <v>87</v>
      </c>
      <c r="D68" s="141"/>
      <c r="E68" s="28"/>
      <c r="F68" s="110"/>
      <c r="G68" s="29"/>
      <c r="H68" s="36">
        <f>ส่วนของผู้ถือหุ้นงบรวม!J19</f>
        <v>7615</v>
      </c>
      <c r="J68" s="36">
        <v>7615</v>
      </c>
      <c r="K68" s="36"/>
      <c r="L68" s="36">
        <f>ส่วนของผู้ถือหุ้นงบเฉพาะ!I19</f>
        <v>7615</v>
      </c>
      <c r="M68" s="36"/>
      <c r="N68" s="36">
        <v>7615</v>
      </c>
    </row>
    <row r="69" spans="1:14" s="31" customFormat="1" ht="20.25" customHeight="1">
      <c r="A69" s="141" t="s">
        <v>80</v>
      </c>
      <c r="D69" s="141"/>
      <c r="E69" s="28"/>
      <c r="F69" s="113"/>
      <c r="G69" s="29"/>
      <c r="H69" s="36">
        <f>ส่วนของผู้ถือหุ้นงบรวม!L19</f>
        <v>19585</v>
      </c>
      <c r="J69" s="36">
        <v>29765</v>
      </c>
      <c r="K69" s="36"/>
      <c r="L69" s="36">
        <f>ส่วนของผู้ถือหุ้นงบเฉพาะ!K19</f>
        <v>32206</v>
      </c>
      <c r="M69" s="36"/>
      <c r="N69" s="36">
        <v>41313</v>
      </c>
    </row>
    <row r="70" spans="1:14" s="31" customFormat="1" ht="20.25" customHeight="1">
      <c r="A70" s="28" t="s">
        <v>67</v>
      </c>
      <c r="C70" s="28"/>
      <c r="D70" s="28"/>
      <c r="E70" s="28"/>
      <c r="F70" s="110"/>
      <c r="G70" s="29"/>
      <c r="H70" s="36">
        <f>ส่วนของผู้ถือหุ้นงบรวม!N19</f>
        <v>-14041</v>
      </c>
      <c r="J70" s="36">
        <v>-44969</v>
      </c>
      <c r="K70" s="36"/>
      <c r="L70" s="36">
        <f>ส่วนของผู้ถือหุ้นงบเฉพาะ!M19</f>
        <v>-14041</v>
      </c>
      <c r="M70" s="36"/>
      <c r="N70" s="36">
        <v>-44969</v>
      </c>
    </row>
    <row r="71" spans="1:14" s="31" customFormat="1" ht="20.25" customHeight="1">
      <c r="A71" s="28" t="s">
        <v>136</v>
      </c>
      <c r="C71" s="28"/>
      <c r="E71" s="122"/>
      <c r="F71" s="115"/>
      <c r="G71" s="29"/>
      <c r="H71" s="142">
        <f>SUM(H65:H70)</f>
        <v>1108831</v>
      </c>
      <c r="J71" s="142">
        <f>SUM(J65:J70)</f>
        <v>1088083</v>
      </c>
      <c r="K71" s="34"/>
      <c r="L71" s="142">
        <f>SUM(L65:L70)</f>
        <v>1121452</v>
      </c>
      <c r="M71" s="34"/>
      <c r="N71" s="142">
        <f>SUM(N65:N70)</f>
        <v>1099631</v>
      </c>
    </row>
    <row r="72" spans="3:14" s="31" customFormat="1" ht="7.5" customHeight="1">
      <c r="C72" s="28"/>
      <c r="D72" s="28"/>
      <c r="E72" s="28"/>
      <c r="F72" s="115"/>
      <c r="G72" s="29"/>
      <c r="H72" s="29"/>
      <c r="J72" s="35"/>
      <c r="K72" s="34"/>
      <c r="L72" s="34"/>
      <c r="M72" s="34"/>
      <c r="N72" s="34"/>
    </row>
    <row r="73" spans="1:14" s="31" customFormat="1" ht="21" customHeight="1">
      <c r="A73" s="28" t="s">
        <v>84</v>
      </c>
      <c r="C73" s="28"/>
      <c r="D73" s="122"/>
      <c r="E73" s="122"/>
      <c r="F73" s="115"/>
      <c r="G73" s="29"/>
      <c r="H73" s="102" t="str">
        <f>+ส่วนของผู้ถือหุ้นงบรวม!R19</f>
        <v>-</v>
      </c>
      <c r="I73" s="34"/>
      <c r="J73" s="102" t="str">
        <f>+ส่วนของผู้ถือหุ้นงบรวม!R26</f>
        <v>-</v>
      </c>
      <c r="K73" s="34"/>
      <c r="L73" s="102" t="s">
        <v>43</v>
      </c>
      <c r="M73" s="34"/>
      <c r="N73" s="102" t="s">
        <v>43</v>
      </c>
    </row>
    <row r="74" spans="3:14" s="31" customFormat="1" ht="7.5" customHeight="1">
      <c r="C74" s="28"/>
      <c r="D74" s="28"/>
      <c r="E74" s="28"/>
      <c r="F74" s="115"/>
      <c r="G74" s="29"/>
      <c r="H74" s="29"/>
      <c r="J74" s="29"/>
      <c r="K74" s="34"/>
      <c r="L74" s="29"/>
      <c r="M74" s="34"/>
      <c r="N74" s="29"/>
    </row>
    <row r="75" spans="1:14" s="31" customFormat="1" ht="21" customHeight="1">
      <c r="A75" s="122" t="s">
        <v>39</v>
      </c>
      <c r="C75" s="28"/>
      <c r="E75" s="122"/>
      <c r="F75" s="115"/>
      <c r="G75" s="29"/>
      <c r="H75" s="50">
        <f>SUM(H71:H73)</f>
        <v>1108831</v>
      </c>
      <c r="J75" s="50">
        <f>SUM(J71:J73)</f>
        <v>1088083</v>
      </c>
      <c r="K75" s="34"/>
      <c r="L75" s="50">
        <f>SUM(L71:L73)</f>
        <v>1121452</v>
      </c>
      <c r="M75" s="34"/>
      <c r="N75" s="50">
        <f>SUM(N71:N73)</f>
        <v>1099631</v>
      </c>
    </row>
    <row r="76" spans="3:14" s="31" customFormat="1" ht="21" customHeight="1">
      <c r="C76" s="28"/>
      <c r="D76" s="28"/>
      <c r="E76" s="28"/>
      <c r="F76" s="115"/>
      <c r="G76" s="29"/>
      <c r="H76" s="49"/>
      <c r="J76" s="49"/>
      <c r="K76" s="34"/>
      <c r="L76" s="49"/>
      <c r="M76" s="34"/>
      <c r="N76" s="49"/>
    </row>
    <row r="77" spans="1:14" s="31" customFormat="1" ht="21" customHeight="1" thickBot="1">
      <c r="A77" s="122" t="s">
        <v>21</v>
      </c>
      <c r="C77" s="28"/>
      <c r="D77" s="122"/>
      <c r="F77" s="115"/>
      <c r="G77" s="29"/>
      <c r="H77" s="38">
        <f>+H75+H56</f>
        <v>1192778</v>
      </c>
      <c r="J77" s="38">
        <f>+J75+J56</f>
        <v>1163953</v>
      </c>
      <c r="K77" s="34"/>
      <c r="L77" s="38">
        <f>+L75+L56</f>
        <v>1195668</v>
      </c>
      <c r="M77" s="34"/>
      <c r="N77" s="38">
        <f>+N75+N56</f>
        <v>1172510</v>
      </c>
    </row>
    <row r="78" spans="1:14" s="31" customFormat="1" ht="21" customHeight="1" thickTop="1">
      <c r="A78" s="122"/>
      <c r="C78" s="28"/>
      <c r="D78" s="122"/>
      <c r="F78" s="115"/>
      <c r="G78" s="29"/>
      <c r="H78" s="34"/>
      <c r="J78" s="34"/>
      <c r="K78" s="34"/>
      <c r="L78" s="34"/>
      <c r="M78" s="34"/>
      <c r="N78" s="34"/>
    </row>
    <row r="79" spans="1:14" s="31" customFormat="1" ht="21" customHeight="1">
      <c r="A79" s="122"/>
      <c r="C79" s="28"/>
      <c r="D79" s="122"/>
      <c r="F79" s="115"/>
      <c r="G79" s="29"/>
      <c r="H79" s="49">
        <f>H30-H77</f>
        <v>0</v>
      </c>
      <c r="J79" s="49">
        <f>J30-J77</f>
        <v>0</v>
      </c>
      <c r="K79" s="34"/>
      <c r="L79" s="49">
        <f>L30-L77</f>
        <v>0</v>
      </c>
      <c r="M79" s="34"/>
      <c r="N79" s="49">
        <f>N30-N77</f>
        <v>0</v>
      </c>
    </row>
    <row r="80" spans="1:14" ht="21" customHeight="1">
      <c r="A80" s="56"/>
      <c r="D80" s="56"/>
      <c r="E80" s="39"/>
      <c r="F80" s="115"/>
      <c r="G80" s="40"/>
      <c r="H80" s="36"/>
      <c r="J80" s="36"/>
      <c r="K80" s="43"/>
      <c r="L80" s="34"/>
      <c r="M80" s="34"/>
      <c r="N80" s="36"/>
    </row>
    <row r="81" spans="1:14" ht="21" customHeight="1">
      <c r="A81" s="56"/>
      <c r="D81" s="56"/>
      <c r="E81" s="39"/>
      <c r="F81" s="115"/>
      <c r="G81" s="40"/>
      <c r="H81" s="34"/>
      <c r="J81" s="34"/>
      <c r="K81" s="43"/>
      <c r="L81" s="34"/>
      <c r="M81" s="34"/>
      <c r="N81" s="34"/>
    </row>
    <row r="82" spans="1:14" ht="21" customHeight="1">
      <c r="A82" s="56"/>
      <c r="D82" s="56"/>
      <c r="E82" s="39"/>
      <c r="F82" s="115"/>
      <c r="G82" s="40"/>
      <c r="H82" s="34"/>
      <c r="J82" s="34"/>
      <c r="K82" s="43"/>
      <c r="L82" s="34"/>
      <c r="M82" s="34"/>
      <c r="N82" s="34"/>
    </row>
    <row r="83" spans="1:14" ht="21" customHeight="1">
      <c r="A83" s="56"/>
      <c r="D83" s="56"/>
      <c r="E83" s="39"/>
      <c r="F83" s="115"/>
      <c r="G83" s="40"/>
      <c r="H83" s="34"/>
      <c r="J83" s="34"/>
      <c r="K83" s="43"/>
      <c r="L83" s="34"/>
      <c r="M83" s="34"/>
      <c r="N83" s="34"/>
    </row>
    <row r="84" spans="1:14" ht="21" customHeight="1">
      <c r="A84" s="56"/>
      <c r="D84" s="56"/>
      <c r="E84" s="39"/>
      <c r="F84" s="115"/>
      <c r="G84" s="40"/>
      <c r="H84" s="34"/>
      <c r="J84" s="34"/>
      <c r="K84" s="43"/>
      <c r="L84" s="34"/>
      <c r="M84" s="34"/>
      <c r="N84" s="34"/>
    </row>
    <row r="85" spans="1:14" ht="21" customHeight="1">
      <c r="A85" s="56"/>
      <c r="D85" s="56"/>
      <c r="E85" s="39"/>
      <c r="F85" s="115"/>
      <c r="G85" s="40"/>
      <c r="H85" s="34"/>
      <c r="J85" s="34"/>
      <c r="K85" s="43"/>
      <c r="L85" s="34"/>
      <c r="M85" s="34"/>
      <c r="N85" s="34"/>
    </row>
    <row r="86" spans="1:14" ht="21" customHeight="1">
      <c r="A86" s="56"/>
      <c r="D86" s="56"/>
      <c r="E86" s="39"/>
      <c r="F86" s="115"/>
      <c r="G86" s="40"/>
      <c r="H86" s="34"/>
      <c r="J86" s="34"/>
      <c r="K86" s="43"/>
      <c r="L86" s="34"/>
      <c r="M86" s="34"/>
      <c r="N86" s="34"/>
    </row>
    <row r="87" spans="4:14" ht="22.5" customHeight="1">
      <c r="D87" s="56"/>
      <c r="E87" s="39"/>
      <c r="F87" s="115"/>
      <c r="G87" s="40"/>
      <c r="H87" s="34"/>
      <c r="J87" s="34"/>
      <c r="K87" s="43"/>
      <c r="L87" s="34"/>
      <c r="M87" s="34"/>
      <c r="N87" s="34"/>
    </row>
    <row r="88" spans="4:14" ht="22.5" customHeight="1">
      <c r="D88" s="56"/>
      <c r="E88" s="39"/>
      <c r="F88" s="115"/>
      <c r="G88" s="40"/>
      <c r="H88" s="34"/>
      <c r="J88" s="34"/>
      <c r="K88" s="43"/>
      <c r="L88" s="34"/>
      <c r="M88" s="34"/>
      <c r="N88" s="34"/>
    </row>
    <row r="89" spans="10:14" ht="21.75" customHeight="1">
      <c r="J89" s="34"/>
      <c r="K89" s="43"/>
      <c r="L89" s="34"/>
      <c r="M89" s="34"/>
      <c r="N89" s="34"/>
    </row>
    <row r="90" spans="1:14" ht="21.75" customHeight="1">
      <c r="A90" s="37"/>
      <c r="J90" s="34"/>
      <c r="K90" s="43"/>
      <c r="L90" s="34"/>
      <c r="M90" s="34"/>
      <c r="N90" s="34"/>
    </row>
    <row r="92" spans="1:14" ht="3" customHeight="1">
      <c r="A92" s="37"/>
      <c r="J92" s="34"/>
      <c r="K92" s="43"/>
      <c r="L92" s="34"/>
      <c r="M92" s="34"/>
      <c r="N92" s="34"/>
    </row>
  </sheetData>
  <sheetProtection/>
  <mergeCells count="6">
    <mergeCell ref="H6:N6"/>
    <mergeCell ref="H37:N37"/>
    <mergeCell ref="H38:J38"/>
    <mergeCell ref="L38:N38"/>
    <mergeCell ref="H7:J7"/>
    <mergeCell ref="L7:N7"/>
  </mergeCells>
  <printOptions/>
  <pageMargins left="0.7086614173228347" right="0.2755905511811024" top="0.7874015748031497" bottom="0.5905511811023623" header="0.3937007874015748" footer="0.3937007874015748"/>
  <pageSetup firstPageNumber="3" useFirstPageNumber="1" fitToHeight="3" horizontalDpi="1200" verticalDpi="1200" orientation="portrait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120" zoomScaleNormal="110" zoomScaleSheetLayoutView="120" workbookViewId="0" topLeftCell="A1">
      <selection activeCell="G4" sqref="G4"/>
    </sheetView>
  </sheetViews>
  <sheetFormatPr defaultColWidth="9.140625" defaultRowHeight="24.75" customHeight="1"/>
  <cols>
    <col min="1" max="3" width="4.7109375" style="3" customWidth="1"/>
    <col min="4" max="4" width="40.7109375" style="3" customWidth="1"/>
    <col min="5" max="5" width="8.7109375" style="4" customWidth="1"/>
    <col min="6" max="6" width="1.7109375" style="3" customWidth="1"/>
    <col min="7" max="7" width="14.7109375" style="3" customWidth="1"/>
    <col min="8" max="8" width="1.421875" style="3" customWidth="1"/>
    <col min="9" max="9" width="14.7109375" style="3" customWidth="1"/>
    <col min="10" max="10" width="1.421875" style="3" customWidth="1"/>
    <col min="11" max="11" width="14.7109375" style="3" customWidth="1"/>
    <col min="12" max="12" width="1.421875" style="3" customWidth="1"/>
    <col min="13" max="13" width="14.7109375" style="3" customWidth="1"/>
    <col min="14" max="16384" width="9.140625" style="3" customWidth="1"/>
  </cols>
  <sheetData>
    <row r="1" spans="1:13" s="21" customFormat="1" ht="21" customHeight="1">
      <c r="A1" s="25" t="s">
        <v>0</v>
      </c>
      <c r="B1" s="25"/>
      <c r="C1" s="25"/>
      <c r="D1" s="25"/>
      <c r="E1" s="90"/>
      <c r="F1" s="25"/>
      <c r="G1" s="25"/>
      <c r="H1" s="25"/>
      <c r="K1" s="159" t="s">
        <v>105</v>
      </c>
      <c r="L1" s="159"/>
      <c r="M1" s="159"/>
    </row>
    <row r="2" spans="1:13" s="21" customFormat="1" ht="21" customHeight="1">
      <c r="A2" s="25" t="s">
        <v>61</v>
      </c>
      <c r="B2" s="25"/>
      <c r="C2" s="25"/>
      <c r="D2" s="25"/>
      <c r="E2" s="90"/>
      <c r="F2" s="25"/>
      <c r="G2" s="25"/>
      <c r="H2" s="25"/>
      <c r="M2" s="1" t="s">
        <v>106</v>
      </c>
    </row>
    <row r="3" spans="1:8" s="21" customFormat="1" ht="21" customHeight="1">
      <c r="A3" s="61" t="s">
        <v>165</v>
      </c>
      <c r="B3" s="25"/>
      <c r="C3" s="25"/>
      <c r="D3" s="25"/>
      <c r="E3" s="90"/>
      <c r="F3" s="25"/>
      <c r="G3" s="25"/>
      <c r="H3" s="25"/>
    </row>
    <row r="4" spans="1:8" s="21" customFormat="1" ht="7.5" customHeight="1">
      <c r="A4" s="61"/>
      <c r="B4" s="25"/>
      <c r="C4" s="25"/>
      <c r="D4" s="25"/>
      <c r="E4" s="90"/>
      <c r="F4" s="25"/>
      <c r="G4" s="25"/>
      <c r="H4" s="25"/>
    </row>
    <row r="5" spans="5:13" ht="21" customHeight="1">
      <c r="E5" s="2"/>
      <c r="G5" s="161" t="s">
        <v>125</v>
      </c>
      <c r="H5" s="161"/>
      <c r="I5" s="161"/>
      <c r="J5" s="161"/>
      <c r="K5" s="161"/>
      <c r="L5" s="161"/>
      <c r="M5" s="161"/>
    </row>
    <row r="6" spans="5:13" ht="21" customHeight="1">
      <c r="E6" s="2"/>
      <c r="G6" s="160" t="s">
        <v>1</v>
      </c>
      <c r="H6" s="160"/>
      <c r="I6" s="160"/>
      <c r="J6" s="6"/>
      <c r="K6" s="160" t="s">
        <v>81</v>
      </c>
      <c r="L6" s="160"/>
      <c r="M6" s="160"/>
    </row>
    <row r="7" spans="5:13" ht="21" customHeight="1">
      <c r="E7" s="89" t="s">
        <v>2</v>
      </c>
      <c r="G7" s="151">
        <v>2557</v>
      </c>
      <c r="H7" s="5"/>
      <c r="I7" s="151">
        <v>2556</v>
      </c>
      <c r="J7" s="6"/>
      <c r="K7" s="151">
        <v>2557</v>
      </c>
      <c r="L7" s="5"/>
      <c r="M7" s="151">
        <v>2556</v>
      </c>
    </row>
    <row r="8" spans="1:16" ht="21" customHeight="1">
      <c r="A8" s="7" t="s">
        <v>3</v>
      </c>
      <c r="E8" s="63" t="s">
        <v>157</v>
      </c>
      <c r="G8" s="9"/>
      <c r="H8" s="9"/>
      <c r="I8" s="9"/>
      <c r="J8" s="9"/>
      <c r="K8" s="9"/>
      <c r="L8" s="9"/>
      <c r="M8" s="9"/>
      <c r="N8" s="9"/>
      <c r="O8" s="9"/>
      <c r="P8" s="62"/>
    </row>
    <row r="9" spans="1:16" ht="21" customHeight="1">
      <c r="A9" s="3" t="s">
        <v>52</v>
      </c>
      <c r="D9" s="4"/>
      <c r="E9" s="111"/>
      <c r="F9" s="4"/>
      <c r="G9" s="9">
        <v>58225</v>
      </c>
      <c r="H9" s="10"/>
      <c r="I9" s="9">
        <v>60531</v>
      </c>
      <c r="J9" s="10"/>
      <c r="K9" s="9">
        <v>58225</v>
      </c>
      <c r="L9" s="10"/>
      <c r="M9" s="9">
        <v>60531</v>
      </c>
      <c r="N9" s="9"/>
      <c r="O9" s="9"/>
      <c r="P9" s="62"/>
    </row>
    <row r="10" spans="1:16" ht="21" customHeight="1">
      <c r="A10" s="3" t="s">
        <v>27</v>
      </c>
      <c r="D10" s="4"/>
      <c r="E10" s="111"/>
      <c r="F10" s="4"/>
      <c r="G10" s="9">
        <v>52544</v>
      </c>
      <c r="H10" s="10"/>
      <c r="I10" s="9">
        <v>58626</v>
      </c>
      <c r="J10" s="10"/>
      <c r="K10" s="9">
        <v>47795</v>
      </c>
      <c r="L10" s="10"/>
      <c r="M10" s="9">
        <v>33254</v>
      </c>
      <c r="N10" s="9"/>
      <c r="O10" s="15"/>
      <c r="P10" s="62"/>
    </row>
    <row r="11" spans="1:16" ht="21" customHeight="1">
      <c r="A11" s="3" t="s">
        <v>143</v>
      </c>
      <c r="D11" s="4"/>
      <c r="E11" s="111"/>
      <c r="F11" s="4"/>
      <c r="G11" s="9">
        <v>24</v>
      </c>
      <c r="H11" s="10"/>
      <c r="I11" s="9">
        <v>114</v>
      </c>
      <c r="J11" s="10"/>
      <c r="K11" s="9">
        <v>24</v>
      </c>
      <c r="L11" s="10"/>
      <c r="M11" s="9">
        <v>114</v>
      </c>
      <c r="N11" s="9"/>
      <c r="O11" s="15"/>
      <c r="P11" s="62"/>
    </row>
    <row r="12" spans="1:16" ht="21" customHeight="1">
      <c r="A12" s="3" t="s">
        <v>4</v>
      </c>
      <c r="D12" s="4"/>
      <c r="E12" s="63"/>
      <c r="F12" s="4"/>
      <c r="G12" s="9">
        <v>2739</v>
      </c>
      <c r="H12" s="10"/>
      <c r="I12" s="9">
        <v>1315</v>
      </c>
      <c r="J12" s="10"/>
      <c r="K12" s="9">
        <v>2581</v>
      </c>
      <c r="L12" s="10"/>
      <c r="M12" s="9">
        <v>990</v>
      </c>
      <c r="N12" s="9"/>
      <c r="O12" s="9"/>
      <c r="P12" s="62"/>
    </row>
    <row r="13" spans="1:16" ht="21" customHeight="1">
      <c r="A13" s="7" t="s">
        <v>5</v>
      </c>
      <c r="D13" s="4"/>
      <c r="E13" s="2"/>
      <c r="F13" s="4"/>
      <c r="G13" s="16">
        <f>SUM(G9:G12)</f>
        <v>113532</v>
      </c>
      <c r="H13" s="10"/>
      <c r="I13" s="64">
        <f>SUM(I9:I12)</f>
        <v>120586</v>
      </c>
      <c r="J13" s="10"/>
      <c r="K13" s="16">
        <f>SUM(K9:K12)</f>
        <v>108625</v>
      </c>
      <c r="L13" s="10"/>
      <c r="M13" s="64">
        <f>SUM(M9:M12)</f>
        <v>94889</v>
      </c>
      <c r="N13" s="9"/>
      <c r="O13" s="9"/>
      <c r="P13" s="62"/>
    </row>
    <row r="14" spans="4:16" ht="7.5" customHeight="1">
      <c r="D14" s="4"/>
      <c r="E14" s="2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62"/>
    </row>
    <row r="15" spans="1:16" ht="21" customHeight="1">
      <c r="A15" s="7" t="s">
        <v>24</v>
      </c>
      <c r="D15" s="4"/>
      <c r="E15" s="63" t="s">
        <v>157</v>
      </c>
      <c r="F15" s="4"/>
      <c r="G15" s="10"/>
      <c r="H15" s="10"/>
      <c r="I15" s="10"/>
      <c r="J15" s="10"/>
      <c r="K15" s="10"/>
      <c r="L15" s="10"/>
      <c r="M15" s="10"/>
      <c r="N15" s="9"/>
      <c r="O15" s="9"/>
      <c r="P15" s="62"/>
    </row>
    <row r="16" spans="1:16" ht="21" customHeight="1">
      <c r="A16" s="3" t="s">
        <v>53</v>
      </c>
      <c r="D16" s="4"/>
      <c r="E16" s="63"/>
      <c r="F16" s="4"/>
      <c r="G16" s="9">
        <v>38377</v>
      </c>
      <c r="H16" s="10"/>
      <c r="I16" s="46">
        <v>37916</v>
      </c>
      <c r="J16" s="10"/>
      <c r="K16" s="9">
        <v>38376</v>
      </c>
      <c r="L16" s="10"/>
      <c r="M16" s="9">
        <v>37916</v>
      </c>
      <c r="N16" s="9"/>
      <c r="O16" s="9"/>
      <c r="P16" s="62"/>
    </row>
    <row r="17" spans="1:16" ht="21" customHeight="1">
      <c r="A17" s="3" t="s">
        <v>28</v>
      </c>
      <c r="D17" s="4"/>
      <c r="E17" s="63"/>
      <c r="F17" s="4"/>
      <c r="G17" s="46">
        <v>39788</v>
      </c>
      <c r="H17" s="10"/>
      <c r="I17" s="46">
        <v>43273</v>
      </c>
      <c r="J17" s="10"/>
      <c r="K17" s="9">
        <v>35947</v>
      </c>
      <c r="L17" s="10"/>
      <c r="M17" s="9">
        <v>24390</v>
      </c>
      <c r="N17" s="9"/>
      <c r="O17" s="9"/>
      <c r="P17" s="62"/>
    </row>
    <row r="18" spans="1:16" ht="21" customHeight="1">
      <c r="A18" s="3" t="s">
        <v>58</v>
      </c>
      <c r="D18" s="4"/>
      <c r="E18" s="63"/>
      <c r="F18" s="4"/>
      <c r="G18" s="47">
        <v>5103</v>
      </c>
      <c r="H18" s="10"/>
      <c r="I18" s="47">
        <v>4734</v>
      </c>
      <c r="J18" s="10"/>
      <c r="K18" s="10">
        <v>4951</v>
      </c>
      <c r="L18" s="10"/>
      <c r="M18" s="10">
        <v>1498</v>
      </c>
      <c r="N18" s="9"/>
      <c r="O18" s="9"/>
      <c r="P18" s="62"/>
    </row>
    <row r="19" spans="1:16" ht="21" customHeight="1">
      <c r="A19" s="3" t="s">
        <v>54</v>
      </c>
      <c r="D19" s="4"/>
      <c r="E19" s="63"/>
      <c r="F19" s="4"/>
      <c r="G19" s="47">
        <v>21422</v>
      </c>
      <c r="H19" s="10"/>
      <c r="I19" s="47">
        <v>30130</v>
      </c>
      <c r="J19" s="10"/>
      <c r="K19" s="48">
        <v>20865</v>
      </c>
      <c r="L19" s="10"/>
      <c r="M19" s="48">
        <v>29271</v>
      </c>
      <c r="N19" s="9"/>
      <c r="O19" s="9"/>
      <c r="P19" s="62"/>
    </row>
    <row r="20" spans="1:16" s="4" customFormat="1" ht="21" customHeight="1">
      <c r="A20" s="4" t="s">
        <v>154</v>
      </c>
      <c r="E20" s="63"/>
      <c r="G20" s="126" t="s">
        <v>43</v>
      </c>
      <c r="H20" s="10"/>
      <c r="I20" s="126" t="s">
        <v>43</v>
      </c>
      <c r="J20" s="10"/>
      <c r="K20" s="48">
        <v>4125</v>
      </c>
      <c r="L20" s="10"/>
      <c r="M20" s="126" t="s">
        <v>43</v>
      </c>
      <c r="N20" s="10"/>
      <c r="O20" s="10"/>
      <c r="P20" s="87"/>
    </row>
    <row r="21" spans="1:16" ht="21" customHeight="1">
      <c r="A21" s="4" t="s">
        <v>56</v>
      </c>
      <c r="D21" s="4"/>
      <c r="E21" s="63">
        <v>5</v>
      </c>
      <c r="F21" s="4"/>
      <c r="G21" s="47">
        <v>4338</v>
      </c>
      <c r="H21" s="10"/>
      <c r="I21" s="47">
        <v>4441</v>
      </c>
      <c r="J21" s="10"/>
      <c r="K21" s="48">
        <v>4098</v>
      </c>
      <c r="L21" s="10"/>
      <c r="M21" s="126">
        <v>3871</v>
      </c>
      <c r="N21" s="9"/>
      <c r="O21" s="9"/>
      <c r="P21" s="62"/>
    </row>
    <row r="22" spans="1:16" s="4" customFormat="1" ht="21" customHeight="1">
      <c r="A22" s="4" t="s">
        <v>55</v>
      </c>
      <c r="E22" s="63"/>
      <c r="G22" s="78" t="s">
        <v>43</v>
      </c>
      <c r="H22" s="10"/>
      <c r="I22" s="19">
        <v>3</v>
      </c>
      <c r="J22" s="10"/>
      <c r="K22" s="78" t="s">
        <v>43</v>
      </c>
      <c r="L22" s="10"/>
      <c r="M22" s="78" t="s">
        <v>43</v>
      </c>
      <c r="N22" s="10"/>
      <c r="O22" s="14"/>
      <c r="P22" s="87"/>
    </row>
    <row r="23" spans="1:16" ht="21" customHeight="1">
      <c r="A23" s="7" t="s">
        <v>25</v>
      </c>
      <c r="D23" s="4"/>
      <c r="E23" s="63"/>
      <c r="F23" s="4"/>
      <c r="G23" s="16">
        <f>SUM(G16:G22)</f>
        <v>109028</v>
      </c>
      <c r="H23" s="10"/>
      <c r="I23" s="16">
        <f>SUM(I16:I22)</f>
        <v>120497</v>
      </c>
      <c r="J23" s="10"/>
      <c r="K23" s="16">
        <f>SUM(K16:K22)</f>
        <v>108362</v>
      </c>
      <c r="L23" s="10"/>
      <c r="M23" s="16">
        <f>SUM(M16:M22)</f>
        <v>96946</v>
      </c>
      <c r="N23" s="9"/>
      <c r="O23" s="9"/>
      <c r="P23" s="62"/>
    </row>
    <row r="24" spans="4:16" ht="7.5" customHeight="1">
      <c r="D24" s="4"/>
      <c r="E24" s="63"/>
      <c r="F24" s="4"/>
      <c r="G24" s="20"/>
      <c r="H24" s="10"/>
      <c r="I24" s="10"/>
      <c r="J24" s="10"/>
      <c r="K24" s="20"/>
      <c r="L24" s="10"/>
      <c r="M24" s="10"/>
      <c r="N24" s="9"/>
      <c r="O24" s="9"/>
      <c r="P24" s="62"/>
    </row>
    <row r="25" spans="1:16" ht="21" customHeight="1">
      <c r="A25" s="7" t="s">
        <v>117</v>
      </c>
      <c r="D25" s="4"/>
      <c r="E25" s="63"/>
      <c r="F25" s="4"/>
      <c r="G25" s="13">
        <f>+G13-G23</f>
        <v>4504</v>
      </c>
      <c r="H25" s="10"/>
      <c r="I25" s="10">
        <f>+I13-I23</f>
        <v>89</v>
      </c>
      <c r="J25" s="10"/>
      <c r="K25" s="13">
        <f>+K13-K23</f>
        <v>263</v>
      </c>
      <c r="L25" s="10"/>
      <c r="M25" s="10">
        <f>+M13-M23</f>
        <v>-2057</v>
      </c>
      <c r="N25" s="9"/>
      <c r="O25" s="9"/>
      <c r="P25" s="62"/>
    </row>
    <row r="26" spans="4:16" ht="7.5" customHeight="1">
      <c r="D26" s="4"/>
      <c r="E26" s="63"/>
      <c r="F26" s="4"/>
      <c r="G26" s="10"/>
      <c r="H26" s="10"/>
      <c r="I26" s="10"/>
      <c r="J26" s="10"/>
      <c r="K26" s="10"/>
      <c r="L26" s="10"/>
      <c r="M26" s="10"/>
      <c r="N26" s="9"/>
      <c r="O26" s="9"/>
      <c r="P26" s="62"/>
    </row>
    <row r="27" spans="1:16" ht="21" customHeight="1">
      <c r="A27" s="3" t="s">
        <v>158</v>
      </c>
      <c r="D27" s="4"/>
      <c r="E27" s="111">
        <v>16</v>
      </c>
      <c r="F27" s="4"/>
      <c r="G27" s="82">
        <v>238</v>
      </c>
      <c r="H27" s="10"/>
      <c r="I27" s="78">
        <v>-2437</v>
      </c>
      <c r="J27" s="10"/>
      <c r="K27" s="78">
        <v>237</v>
      </c>
      <c r="L27" s="10"/>
      <c r="M27" s="78">
        <v>-2440</v>
      </c>
      <c r="N27" s="9"/>
      <c r="O27" s="15"/>
      <c r="P27" s="62"/>
    </row>
    <row r="28" spans="4:16" ht="7.5" customHeight="1">
      <c r="D28" s="4"/>
      <c r="E28" s="63"/>
      <c r="F28" s="4"/>
      <c r="G28" s="10"/>
      <c r="H28" s="10"/>
      <c r="I28" s="10"/>
      <c r="J28" s="10"/>
      <c r="K28" s="10"/>
      <c r="L28" s="10"/>
      <c r="M28" s="10"/>
      <c r="N28" s="9"/>
      <c r="O28" s="9"/>
      <c r="P28" s="62"/>
    </row>
    <row r="29" spans="1:16" ht="21" customHeight="1">
      <c r="A29" s="8" t="s">
        <v>115</v>
      </c>
      <c r="D29" s="4"/>
      <c r="E29" s="2"/>
      <c r="F29" s="4"/>
      <c r="G29" s="13">
        <f>SUM(G25:G27)</f>
        <v>4742</v>
      </c>
      <c r="H29" s="13"/>
      <c r="I29" s="13">
        <f>SUM(I25:I27)</f>
        <v>-2348</v>
      </c>
      <c r="J29" s="13"/>
      <c r="K29" s="13">
        <f>SUM(K25:K27)</f>
        <v>500</v>
      </c>
      <c r="L29" s="13"/>
      <c r="M29" s="13">
        <f>SUM(M25:M27)</f>
        <v>-4497</v>
      </c>
      <c r="N29" s="12"/>
      <c r="O29" s="12"/>
      <c r="P29" s="62"/>
    </row>
    <row r="30" spans="1:16" ht="7.5" customHeight="1">
      <c r="A30" s="7"/>
      <c r="D30" s="4"/>
      <c r="E30" s="2"/>
      <c r="F30" s="4"/>
      <c r="G30" s="13"/>
      <c r="H30" s="13"/>
      <c r="I30" s="13"/>
      <c r="J30" s="13"/>
      <c r="K30" s="13"/>
      <c r="L30" s="13"/>
      <c r="M30" s="13"/>
      <c r="N30" s="12"/>
      <c r="O30" s="12"/>
      <c r="P30" s="62"/>
    </row>
    <row r="31" spans="1:16" s="4" customFormat="1" ht="21" customHeight="1">
      <c r="A31" s="31" t="s">
        <v>127</v>
      </c>
      <c r="B31" s="31"/>
      <c r="C31" s="31"/>
      <c r="E31" s="2"/>
      <c r="G31" s="13"/>
      <c r="H31" s="13"/>
      <c r="I31" s="13"/>
      <c r="J31" s="13"/>
      <c r="K31" s="13"/>
      <c r="L31" s="13"/>
      <c r="M31" s="13"/>
      <c r="N31" s="13"/>
      <c r="O31" s="13"/>
      <c r="P31" s="87"/>
    </row>
    <row r="32" spans="1:16" s="4" customFormat="1" ht="21" customHeight="1">
      <c r="A32" s="31" t="s">
        <v>128</v>
      </c>
      <c r="B32" s="31"/>
      <c r="C32" s="31"/>
      <c r="E32" s="2"/>
      <c r="G32" s="13">
        <v>-301</v>
      </c>
      <c r="H32" s="13"/>
      <c r="I32" s="13">
        <v>-6044</v>
      </c>
      <c r="J32" s="13"/>
      <c r="K32" s="13">
        <v>-301</v>
      </c>
      <c r="L32" s="13"/>
      <c r="M32" s="13">
        <v>-6044</v>
      </c>
      <c r="N32" s="13"/>
      <c r="O32" s="13"/>
      <c r="P32" s="87"/>
    </row>
    <row r="33" spans="1:16" s="4" customFormat="1" ht="21" customHeight="1">
      <c r="A33" s="31" t="s">
        <v>137</v>
      </c>
      <c r="B33" s="31"/>
      <c r="C33" s="31"/>
      <c r="E33" s="2"/>
      <c r="G33" s="13" t="s">
        <v>43</v>
      </c>
      <c r="H33" s="13"/>
      <c r="I33" s="13" t="s">
        <v>43</v>
      </c>
      <c r="J33" s="13"/>
      <c r="K33" s="13" t="s">
        <v>43</v>
      </c>
      <c r="L33" s="13"/>
      <c r="M33" s="13" t="s">
        <v>43</v>
      </c>
      <c r="N33" s="13"/>
      <c r="O33" s="13"/>
      <c r="P33" s="87"/>
    </row>
    <row r="34" spans="1:16" s="4" customFormat="1" ht="21" customHeight="1">
      <c r="A34" s="31" t="s">
        <v>114</v>
      </c>
      <c r="C34" s="31"/>
      <c r="E34" s="2"/>
      <c r="G34" s="2"/>
      <c r="H34" s="2"/>
      <c r="I34" s="2"/>
      <c r="J34" s="2"/>
      <c r="K34" s="2"/>
      <c r="L34" s="2"/>
      <c r="M34" s="2"/>
      <c r="N34" s="13"/>
      <c r="O34" s="13"/>
      <c r="P34" s="87"/>
    </row>
    <row r="35" spans="1:16" s="4" customFormat="1" ht="21" customHeight="1">
      <c r="A35" s="31" t="s">
        <v>156</v>
      </c>
      <c r="C35" s="31"/>
      <c r="E35" s="2"/>
      <c r="G35" s="78" t="s">
        <v>43</v>
      </c>
      <c r="H35" s="13"/>
      <c r="I35" s="78" t="s">
        <v>43</v>
      </c>
      <c r="J35" s="13"/>
      <c r="K35" s="78" t="s">
        <v>43</v>
      </c>
      <c r="L35" s="13"/>
      <c r="M35" s="78" t="s">
        <v>43</v>
      </c>
      <c r="N35" s="13"/>
      <c r="O35" s="13"/>
      <c r="P35" s="87"/>
    </row>
    <row r="36" spans="1:16" s="4" customFormat="1" ht="7.5" customHeight="1">
      <c r="A36" s="31"/>
      <c r="E36" s="2"/>
      <c r="G36" s="13"/>
      <c r="H36" s="13"/>
      <c r="I36" s="13"/>
      <c r="J36" s="13"/>
      <c r="K36" s="13"/>
      <c r="L36" s="13"/>
      <c r="M36" s="13"/>
      <c r="N36" s="13"/>
      <c r="O36" s="13"/>
      <c r="P36" s="87"/>
    </row>
    <row r="37" spans="1:16" s="4" customFormat="1" ht="21" customHeight="1">
      <c r="A37" s="31" t="s">
        <v>129</v>
      </c>
      <c r="E37" s="2"/>
      <c r="G37" s="78">
        <f>SUM(G32:G35)</f>
        <v>-301</v>
      </c>
      <c r="H37" s="13"/>
      <c r="I37" s="78">
        <f>SUM(I32:I35)</f>
        <v>-6044</v>
      </c>
      <c r="J37" s="13"/>
      <c r="K37" s="78">
        <f>SUM(K32:K35)</f>
        <v>-301</v>
      </c>
      <c r="L37" s="13"/>
      <c r="M37" s="78">
        <f>SUM(M32:M35)</f>
        <v>-6044</v>
      </c>
      <c r="N37" s="13"/>
      <c r="O37" s="13"/>
      <c r="P37" s="87"/>
    </row>
    <row r="38" spans="1:16" s="4" customFormat="1" ht="9" customHeight="1">
      <c r="A38" s="31"/>
      <c r="E38" s="2"/>
      <c r="G38" s="13"/>
      <c r="H38" s="13"/>
      <c r="I38" s="13"/>
      <c r="J38" s="13"/>
      <c r="K38" s="13"/>
      <c r="L38" s="13"/>
      <c r="M38" s="13"/>
      <c r="N38" s="13"/>
      <c r="O38" s="13"/>
      <c r="P38" s="87"/>
    </row>
    <row r="39" spans="1:16" s="4" customFormat="1" ht="21.75" thickBot="1">
      <c r="A39" s="8" t="s">
        <v>159</v>
      </c>
      <c r="E39" s="2"/>
      <c r="G39" s="65">
        <f>+G37+G29</f>
        <v>4441</v>
      </c>
      <c r="H39" s="13"/>
      <c r="I39" s="65">
        <f>+I37+I29</f>
        <v>-8392</v>
      </c>
      <c r="J39" s="13"/>
      <c r="K39" s="65">
        <f>+K37+K29</f>
        <v>199</v>
      </c>
      <c r="L39" s="13"/>
      <c r="M39" s="65">
        <f>+M37+M29</f>
        <v>-10541</v>
      </c>
      <c r="N39" s="13"/>
      <c r="O39" s="13"/>
      <c r="P39" s="87"/>
    </row>
    <row r="40" spans="1:16" s="4" customFormat="1" ht="7.5" customHeight="1" thickTop="1">
      <c r="A40" s="8"/>
      <c r="E40" s="2"/>
      <c r="G40" s="13"/>
      <c r="H40" s="13"/>
      <c r="I40" s="13"/>
      <c r="J40" s="13"/>
      <c r="K40" s="13"/>
      <c r="L40" s="13"/>
      <c r="M40" s="13"/>
      <c r="N40" s="13"/>
      <c r="O40" s="13"/>
      <c r="P40" s="87"/>
    </row>
    <row r="41" spans="1:16" s="4" customFormat="1" ht="21" customHeight="1">
      <c r="A41" s="8" t="s">
        <v>118</v>
      </c>
      <c r="E41" s="2"/>
      <c r="G41" s="13"/>
      <c r="H41" s="13"/>
      <c r="I41" s="13"/>
      <c r="J41" s="13"/>
      <c r="K41" s="13"/>
      <c r="L41" s="13"/>
      <c r="M41" s="13"/>
      <c r="N41" s="13"/>
      <c r="O41" s="13"/>
      <c r="P41" s="87"/>
    </row>
    <row r="42" spans="1:16" s="4" customFormat="1" ht="21" customHeight="1">
      <c r="A42" s="8"/>
      <c r="B42" s="4" t="s">
        <v>138</v>
      </c>
      <c r="E42" s="2"/>
      <c r="G42" s="13">
        <f>+G29</f>
        <v>4742</v>
      </c>
      <c r="H42" s="13"/>
      <c r="I42" s="13">
        <f>+I29</f>
        <v>-2348</v>
      </c>
      <c r="J42" s="13"/>
      <c r="K42" s="13">
        <f>+K29</f>
        <v>500</v>
      </c>
      <c r="L42" s="13"/>
      <c r="M42" s="13">
        <f>+M29</f>
        <v>-4497</v>
      </c>
      <c r="N42" s="13"/>
      <c r="O42" s="13"/>
      <c r="P42" s="87"/>
    </row>
    <row r="43" spans="1:16" s="4" customFormat="1" ht="21" customHeight="1">
      <c r="A43" s="8"/>
      <c r="B43" s="4" t="s">
        <v>62</v>
      </c>
      <c r="E43" s="2"/>
      <c r="G43" s="130" t="s">
        <v>43</v>
      </c>
      <c r="H43" s="130"/>
      <c r="I43" s="130" t="s">
        <v>43</v>
      </c>
      <c r="J43" s="130"/>
      <c r="K43" s="130" t="s">
        <v>43</v>
      </c>
      <c r="L43" s="130"/>
      <c r="M43" s="130" t="s">
        <v>43</v>
      </c>
      <c r="N43" s="13"/>
      <c r="O43" s="13"/>
      <c r="P43" s="87"/>
    </row>
    <row r="44" spans="1:16" s="4" customFormat="1" ht="21" customHeight="1" thickBot="1">
      <c r="A44" s="8"/>
      <c r="E44" s="2"/>
      <c r="G44" s="66">
        <f>SUM(G42:G43)</f>
        <v>4742</v>
      </c>
      <c r="H44" s="13"/>
      <c r="I44" s="66">
        <f>SUM(I42:I43)</f>
        <v>-2348</v>
      </c>
      <c r="J44" s="13"/>
      <c r="K44" s="66">
        <f>SUM(K42:K43)</f>
        <v>500</v>
      </c>
      <c r="L44" s="13"/>
      <c r="M44" s="66">
        <f>SUM(M42:M43)</f>
        <v>-4497</v>
      </c>
      <c r="N44" s="13"/>
      <c r="O44" s="13"/>
      <c r="P44" s="87"/>
    </row>
    <row r="45" spans="5:16" s="4" customFormat="1" ht="7.5" customHeight="1" thickTop="1">
      <c r="E45" s="2"/>
      <c r="G45" s="67"/>
      <c r="H45" s="67"/>
      <c r="I45" s="67"/>
      <c r="J45" s="67"/>
      <c r="K45" s="67"/>
      <c r="L45" s="67"/>
      <c r="M45" s="67"/>
      <c r="N45" s="67"/>
      <c r="O45" s="67"/>
      <c r="P45" s="87"/>
    </row>
    <row r="46" spans="1:16" s="4" customFormat="1" ht="21" customHeight="1">
      <c r="A46" s="8" t="s">
        <v>160</v>
      </c>
      <c r="E46" s="2"/>
      <c r="G46" s="67"/>
      <c r="H46" s="67"/>
      <c r="I46" s="67"/>
      <c r="J46" s="67"/>
      <c r="K46" s="67"/>
      <c r="L46" s="67"/>
      <c r="M46" s="67"/>
      <c r="N46" s="67"/>
      <c r="O46" s="67"/>
      <c r="P46" s="87"/>
    </row>
    <row r="47" spans="2:16" s="4" customFormat="1" ht="21" customHeight="1">
      <c r="B47" s="4" t="s">
        <v>138</v>
      </c>
      <c r="E47" s="2"/>
      <c r="G47" s="13">
        <f>+G39</f>
        <v>4441</v>
      </c>
      <c r="H47" s="67"/>
      <c r="I47" s="10">
        <f>+I39</f>
        <v>-8392</v>
      </c>
      <c r="J47" s="67"/>
      <c r="K47" s="13">
        <f>+K39</f>
        <v>199</v>
      </c>
      <c r="L47" s="67"/>
      <c r="M47" s="10">
        <f>+M39</f>
        <v>-10541</v>
      </c>
      <c r="N47" s="67"/>
      <c r="O47" s="10"/>
      <c r="P47" s="87"/>
    </row>
    <row r="48" spans="2:16" s="4" customFormat="1" ht="21" customHeight="1">
      <c r="B48" s="4" t="s">
        <v>62</v>
      </c>
      <c r="E48" s="2"/>
      <c r="G48" s="130" t="s">
        <v>43</v>
      </c>
      <c r="H48" s="20"/>
      <c r="I48" s="130" t="s">
        <v>43</v>
      </c>
      <c r="J48" s="20"/>
      <c r="K48" s="130" t="s">
        <v>43</v>
      </c>
      <c r="L48" s="20"/>
      <c r="M48" s="130" t="s">
        <v>43</v>
      </c>
      <c r="N48" s="20"/>
      <c r="O48" s="20"/>
      <c r="P48" s="87"/>
    </row>
    <row r="49" spans="5:18" s="4" customFormat="1" ht="21" customHeight="1" thickBot="1">
      <c r="E49" s="2"/>
      <c r="G49" s="66">
        <f>SUM(G47:G48)</f>
        <v>4441</v>
      </c>
      <c r="H49" s="67"/>
      <c r="I49" s="69">
        <f>SUM(I47:I48)</f>
        <v>-8392</v>
      </c>
      <c r="J49" s="67"/>
      <c r="K49" s="66">
        <f>SUM(K47:K48)</f>
        <v>199</v>
      </c>
      <c r="L49" s="67"/>
      <c r="M49" s="69">
        <f>SUM(M47:M48)</f>
        <v>-10541</v>
      </c>
      <c r="N49" s="67"/>
      <c r="O49" s="10"/>
      <c r="P49" s="156"/>
      <c r="Q49" s="156"/>
      <c r="R49" s="156"/>
    </row>
    <row r="50" spans="5:18" s="4" customFormat="1" ht="7.5" customHeight="1" thickTop="1">
      <c r="E50" s="2"/>
      <c r="G50" s="67"/>
      <c r="H50" s="67"/>
      <c r="I50" s="67"/>
      <c r="J50" s="67"/>
      <c r="K50" s="67"/>
      <c r="L50" s="67"/>
      <c r="M50" s="67"/>
      <c r="N50" s="67"/>
      <c r="O50" s="67"/>
      <c r="P50" s="156"/>
      <c r="Q50" s="156"/>
      <c r="R50" s="156"/>
    </row>
    <row r="51" spans="1:18" ht="21" customHeight="1">
      <c r="A51" s="71" t="s">
        <v>119</v>
      </c>
      <c r="D51" s="4"/>
      <c r="E51" s="2"/>
      <c r="F51" s="4"/>
      <c r="G51" s="67"/>
      <c r="H51" s="67"/>
      <c r="I51" s="67"/>
      <c r="J51" s="67"/>
      <c r="K51" s="67"/>
      <c r="L51" s="67"/>
      <c r="M51" s="67"/>
      <c r="N51" s="68"/>
      <c r="O51" s="68"/>
      <c r="P51" s="70"/>
      <c r="Q51" s="70"/>
      <c r="R51" s="70"/>
    </row>
    <row r="52" spans="1:18" ht="21" customHeight="1" thickBot="1">
      <c r="A52" s="71" t="s">
        <v>139</v>
      </c>
      <c r="D52" s="4"/>
      <c r="E52" s="2"/>
      <c r="F52" s="4"/>
      <c r="G52" s="105">
        <f>G42/900000</f>
        <v>0.005268888888888889</v>
      </c>
      <c r="H52" s="106"/>
      <c r="I52" s="107">
        <f>I42/900000</f>
        <v>-0.002608888888888889</v>
      </c>
      <c r="J52" s="106"/>
      <c r="K52" s="105">
        <f>K42/900000</f>
        <v>0.0005555555555555556</v>
      </c>
      <c r="L52" s="106"/>
      <c r="M52" s="107">
        <f>M42/900000</f>
        <v>-0.004996666666666667</v>
      </c>
      <c r="N52" s="70"/>
      <c r="O52" s="70"/>
      <c r="P52" s="70"/>
      <c r="Q52" s="70"/>
      <c r="R52" s="70"/>
    </row>
    <row r="53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2755905511811024" top="0.7874015748031497" bottom="0.5905511811023623" header="0.3937007874015748" footer="0.3937007874015748"/>
  <pageSetup firstPageNumber="5" useFirstPageNumber="1" horizontalDpi="600" verticalDpi="600" orientation="portrait" paperSize="9" scale="79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20" zoomScaleNormal="110" zoomScaleSheetLayoutView="120" workbookViewId="0" topLeftCell="A1">
      <selection activeCell="A4" sqref="A4"/>
    </sheetView>
  </sheetViews>
  <sheetFormatPr defaultColWidth="9.140625" defaultRowHeight="24.75" customHeight="1"/>
  <cols>
    <col min="1" max="3" width="4.7109375" style="3" customWidth="1"/>
    <col min="4" max="4" width="40.7109375" style="3" customWidth="1"/>
    <col min="5" max="5" width="8.7109375" style="4" customWidth="1"/>
    <col min="6" max="6" width="1.7109375" style="3" customWidth="1"/>
    <col min="7" max="7" width="14.7109375" style="3" customWidth="1"/>
    <col min="8" max="8" width="1.421875" style="3" customWidth="1"/>
    <col min="9" max="9" width="14.7109375" style="3" customWidth="1"/>
    <col min="10" max="10" width="1.421875" style="3" customWidth="1"/>
    <col min="11" max="11" width="14.7109375" style="3" customWidth="1"/>
    <col min="12" max="12" width="1.421875" style="3" customWidth="1"/>
    <col min="13" max="13" width="14.7109375" style="3" customWidth="1"/>
    <col min="14" max="16384" width="9.140625" style="3" customWidth="1"/>
  </cols>
  <sheetData>
    <row r="1" spans="1:13" s="21" customFormat="1" ht="21" customHeight="1">
      <c r="A1" s="25" t="s">
        <v>0</v>
      </c>
      <c r="B1" s="25"/>
      <c r="C1" s="25"/>
      <c r="D1" s="25"/>
      <c r="E1" s="90"/>
      <c r="F1" s="25"/>
      <c r="G1" s="25"/>
      <c r="H1" s="25"/>
      <c r="K1" s="159" t="s">
        <v>105</v>
      </c>
      <c r="L1" s="159"/>
      <c r="M1" s="159"/>
    </row>
    <row r="2" spans="1:13" s="21" customFormat="1" ht="21" customHeight="1">
      <c r="A2" s="25" t="s">
        <v>61</v>
      </c>
      <c r="B2" s="25"/>
      <c r="C2" s="25"/>
      <c r="D2" s="25"/>
      <c r="E2" s="90"/>
      <c r="F2" s="25"/>
      <c r="G2" s="25"/>
      <c r="H2" s="25"/>
      <c r="M2" s="1" t="s">
        <v>106</v>
      </c>
    </row>
    <row r="3" spans="1:8" s="21" customFormat="1" ht="21" customHeight="1">
      <c r="A3" s="61" t="s">
        <v>145</v>
      </c>
      <c r="B3" s="25"/>
      <c r="C3" s="25"/>
      <c r="D3" s="25"/>
      <c r="E3" s="90"/>
      <c r="F3" s="25"/>
      <c r="G3" s="25"/>
      <c r="H3" s="25"/>
    </row>
    <row r="4" spans="1:8" s="21" customFormat="1" ht="7.5" customHeight="1">
      <c r="A4" s="61"/>
      <c r="B4" s="25"/>
      <c r="C4" s="25"/>
      <c r="D4" s="25"/>
      <c r="E4" s="90"/>
      <c r="F4" s="25"/>
      <c r="G4" s="25"/>
      <c r="H4" s="25"/>
    </row>
    <row r="5" spans="5:13" ht="21" customHeight="1">
      <c r="E5" s="2"/>
      <c r="G5" s="161" t="s">
        <v>125</v>
      </c>
      <c r="H5" s="161"/>
      <c r="I5" s="161"/>
      <c r="J5" s="161"/>
      <c r="K5" s="161"/>
      <c r="L5" s="161"/>
      <c r="M5" s="161"/>
    </row>
    <row r="6" spans="5:13" ht="21" customHeight="1">
      <c r="E6" s="2"/>
      <c r="G6" s="160" t="s">
        <v>1</v>
      </c>
      <c r="H6" s="160"/>
      <c r="I6" s="160"/>
      <c r="J6" s="6"/>
      <c r="K6" s="160" t="s">
        <v>81</v>
      </c>
      <c r="L6" s="160"/>
      <c r="M6" s="160"/>
    </row>
    <row r="7" spans="5:13" ht="21" customHeight="1">
      <c r="E7" s="89" t="s">
        <v>2</v>
      </c>
      <c r="G7" s="151">
        <v>2557</v>
      </c>
      <c r="H7" s="5"/>
      <c r="I7" s="151">
        <v>2556</v>
      </c>
      <c r="J7" s="6"/>
      <c r="K7" s="151">
        <v>2557</v>
      </c>
      <c r="L7" s="5"/>
      <c r="M7" s="151">
        <v>2556</v>
      </c>
    </row>
    <row r="8" spans="1:16" ht="21" customHeight="1">
      <c r="A8" s="7" t="s">
        <v>3</v>
      </c>
      <c r="E8" s="63" t="s">
        <v>157</v>
      </c>
      <c r="G8" s="9"/>
      <c r="H8" s="9"/>
      <c r="I8" s="9"/>
      <c r="J8" s="9"/>
      <c r="K8" s="9"/>
      <c r="L8" s="9"/>
      <c r="M8" s="9"/>
      <c r="N8" s="9"/>
      <c r="O8" s="9"/>
      <c r="P8" s="62"/>
    </row>
    <row r="9" spans="1:16" ht="21" customHeight="1">
      <c r="A9" s="3" t="s">
        <v>52</v>
      </c>
      <c r="D9" s="4"/>
      <c r="E9" s="111"/>
      <c r="F9" s="4"/>
      <c r="G9" s="9">
        <v>119195</v>
      </c>
      <c r="H9" s="10"/>
      <c r="I9" s="9">
        <v>117447</v>
      </c>
      <c r="J9" s="10"/>
      <c r="K9" s="9">
        <v>119195</v>
      </c>
      <c r="L9" s="10"/>
      <c r="M9" s="9">
        <v>117447</v>
      </c>
      <c r="N9" s="9"/>
      <c r="O9" s="9"/>
      <c r="P9" s="62"/>
    </row>
    <row r="10" spans="1:16" ht="21" customHeight="1">
      <c r="A10" s="3" t="s">
        <v>27</v>
      </c>
      <c r="D10" s="4"/>
      <c r="E10" s="111"/>
      <c r="F10" s="4"/>
      <c r="G10" s="9">
        <v>91223</v>
      </c>
      <c r="H10" s="10"/>
      <c r="I10" s="9">
        <v>90152</v>
      </c>
      <c r="J10" s="10"/>
      <c r="K10" s="9">
        <v>86474</v>
      </c>
      <c r="L10" s="10"/>
      <c r="M10" s="9">
        <v>53807</v>
      </c>
      <c r="N10" s="9"/>
      <c r="O10" s="15"/>
      <c r="P10" s="62"/>
    </row>
    <row r="11" spans="1:16" ht="21" customHeight="1">
      <c r="A11" s="3" t="s">
        <v>143</v>
      </c>
      <c r="D11" s="4"/>
      <c r="E11" s="111"/>
      <c r="F11" s="4"/>
      <c r="G11" s="9">
        <v>24</v>
      </c>
      <c r="H11" s="10"/>
      <c r="I11" s="9">
        <v>114</v>
      </c>
      <c r="J11" s="10"/>
      <c r="K11" s="9">
        <v>24</v>
      </c>
      <c r="L11" s="10"/>
      <c r="M11" s="9">
        <v>114</v>
      </c>
      <c r="N11" s="9"/>
      <c r="O11" s="15"/>
      <c r="P11" s="62"/>
    </row>
    <row r="12" spans="1:16" ht="21" customHeight="1">
      <c r="A12" s="3" t="s">
        <v>4</v>
      </c>
      <c r="D12" s="4"/>
      <c r="E12" s="63"/>
      <c r="F12" s="4"/>
      <c r="G12" s="9">
        <v>4627</v>
      </c>
      <c r="H12" s="10"/>
      <c r="I12" s="9">
        <v>3014</v>
      </c>
      <c r="J12" s="10"/>
      <c r="K12" s="9">
        <v>4270</v>
      </c>
      <c r="L12" s="10"/>
      <c r="M12" s="9">
        <v>2349</v>
      </c>
      <c r="N12" s="9"/>
      <c r="O12" s="9"/>
      <c r="P12" s="62"/>
    </row>
    <row r="13" spans="1:16" ht="21" customHeight="1">
      <c r="A13" s="7" t="s">
        <v>5</v>
      </c>
      <c r="D13" s="4"/>
      <c r="E13" s="2"/>
      <c r="F13" s="4"/>
      <c r="G13" s="16">
        <f>SUM(G9:G12)</f>
        <v>215069</v>
      </c>
      <c r="H13" s="10"/>
      <c r="I13" s="64">
        <f>SUM(I9:I12)</f>
        <v>210727</v>
      </c>
      <c r="J13" s="10"/>
      <c r="K13" s="16">
        <f>SUM(K9:K12)</f>
        <v>209963</v>
      </c>
      <c r="L13" s="10"/>
      <c r="M13" s="64">
        <f>SUM(M9:M12)</f>
        <v>173717</v>
      </c>
      <c r="N13" s="9"/>
      <c r="O13" s="9"/>
      <c r="P13" s="62"/>
    </row>
    <row r="14" spans="4:16" ht="7.5" customHeight="1">
      <c r="D14" s="4"/>
      <c r="E14" s="2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62"/>
    </row>
    <row r="15" spans="1:16" ht="21" customHeight="1">
      <c r="A15" s="7" t="s">
        <v>24</v>
      </c>
      <c r="D15" s="4"/>
      <c r="E15" s="63" t="s">
        <v>157</v>
      </c>
      <c r="F15" s="4"/>
      <c r="G15" s="10"/>
      <c r="H15" s="10"/>
      <c r="I15" s="10"/>
      <c r="J15" s="10"/>
      <c r="K15" s="10"/>
      <c r="L15" s="10"/>
      <c r="M15" s="10"/>
      <c r="N15" s="9"/>
      <c r="O15" s="9"/>
      <c r="P15" s="62"/>
    </row>
    <row r="16" spans="1:16" ht="21" customHeight="1">
      <c r="A16" s="3" t="s">
        <v>53</v>
      </c>
      <c r="D16" s="4"/>
      <c r="E16" s="63"/>
      <c r="F16" s="4"/>
      <c r="G16" s="9">
        <v>75899</v>
      </c>
      <c r="H16" s="10"/>
      <c r="I16" s="46">
        <v>73566</v>
      </c>
      <c r="J16" s="10"/>
      <c r="K16" s="9">
        <v>75899</v>
      </c>
      <c r="L16" s="10"/>
      <c r="M16" s="9">
        <v>73566</v>
      </c>
      <c r="N16" s="9"/>
      <c r="O16" s="9"/>
      <c r="P16" s="62"/>
    </row>
    <row r="17" spans="1:16" ht="21" customHeight="1">
      <c r="A17" s="3" t="s">
        <v>28</v>
      </c>
      <c r="D17" s="4"/>
      <c r="E17" s="63"/>
      <c r="F17" s="4"/>
      <c r="G17" s="46">
        <v>69495</v>
      </c>
      <c r="H17" s="10"/>
      <c r="I17" s="46">
        <v>66130</v>
      </c>
      <c r="J17" s="10"/>
      <c r="K17" s="9">
        <v>65640</v>
      </c>
      <c r="L17" s="10"/>
      <c r="M17" s="9">
        <v>38803</v>
      </c>
      <c r="N17" s="9"/>
      <c r="O17" s="9"/>
      <c r="P17" s="62"/>
    </row>
    <row r="18" spans="1:16" ht="21" customHeight="1">
      <c r="A18" s="3" t="s">
        <v>58</v>
      </c>
      <c r="D18" s="4"/>
      <c r="E18" s="63"/>
      <c r="F18" s="4"/>
      <c r="G18" s="47">
        <v>9572</v>
      </c>
      <c r="H18" s="10"/>
      <c r="I18" s="47">
        <v>7656</v>
      </c>
      <c r="J18" s="10"/>
      <c r="K18" s="10">
        <v>9375</v>
      </c>
      <c r="L18" s="10"/>
      <c r="M18" s="10">
        <v>2742</v>
      </c>
      <c r="N18" s="9"/>
      <c r="O18" s="9"/>
      <c r="P18" s="62"/>
    </row>
    <row r="19" spans="1:16" ht="21" customHeight="1">
      <c r="A19" s="3" t="s">
        <v>54</v>
      </c>
      <c r="D19" s="4"/>
      <c r="E19" s="63"/>
      <c r="F19" s="4"/>
      <c r="G19" s="47">
        <v>41606</v>
      </c>
      <c r="H19" s="10"/>
      <c r="I19" s="47">
        <v>42805</v>
      </c>
      <c r="J19" s="10"/>
      <c r="K19" s="48">
        <v>36027</v>
      </c>
      <c r="L19" s="10"/>
      <c r="M19" s="48">
        <v>40987</v>
      </c>
      <c r="N19" s="9"/>
      <c r="O19" s="9"/>
      <c r="P19" s="62"/>
    </row>
    <row r="20" spans="1:16" ht="21" customHeight="1">
      <c r="A20" s="4" t="s">
        <v>134</v>
      </c>
      <c r="D20" s="4"/>
      <c r="E20" s="63"/>
      <c r="F20" s="4"/>
      <c r="G20" s="47">
        <v>20083</v>
      </c>
      <c r="H20" s="10"/>
      <c r="I20" s="126" t="s">
        <v>43</v>
      </c>
      <c r="J20" s="10"/>
      <c r="K20" s="48">
        <v>20083</v>
      </c>
      <c r="L20" s="10"/>
      <c r="M20" s="126" t="s">
        <v>43</v>
      </c>
      <c r="N20" s="9"/>
      <c r="O20" s="9"/>
      <c r="P20" s="62"/>
    </row>
    <row r="21" spans="1:16" s="4" customFormat="1" ht="21" customHeight="1">
      <c r="A21" s="4" t="s">
        <v>154</v>
      </c>
      <c r="E21" s="63"/>
      <c r="G21" s="126" t="s">
        <v>43</v>
      </c>
      <c r="H21" s="10"/>
      <c r="I21" s="126" t="s">
        <v>43</v>
      </c>
      <c r="J21" s="10"/>
      <c r="K21" s="48">
        <v>4125</v>
      </c>
      <c r="L21" s="10"/>
      <c r="M21" s="126" t="s">
        <v>43</v>
      </c>
      <c r="N21" s="10"/>
      <c r="O21" s="10"/>
      <c r="P21" s="87"/>
    </row>
    <row r="22" spans="1:16" ht="21" customHeight="1">
      <c r="A22" s="4" t="s">
        <v>56</v>
      </c>
      <c r="D22" s="4"/>
      <c r="E22" s="63">
        <v>5</v>
      </c>
      <c r="F22" s="4"/>
      <c r="G22" s="47">
        <v>8685</v>
      </c>
      <c r="H22" s="10"/>
      <c r="I22" s="47">
        <v>8176</v>
      </c>
      <c r="J22" s="10"/>
      <c r="K22" s="48">
        <v>8135</v>
      </c>
      <c r="L22" s="10"/>
      <c r="M22" s="126">
        <v>6907</v>
      </c>
      <c r="N22" s="9"/>
      <c r="O22" s="9"/>
      <c r="P22" s="62"/>
    </row>
    <row r="23" spans="1:16" s="4" customFormat="1" ht="21" customHeight="1">
      <c r="A23" s="4" t="s">
        <v>55</v>
      </c>
      <c r="E23" s="63"/>
      <c r="G23" s="78">
        <v>1</v>
      </c>
      <c r="H23" s="10"/>
      <c r="I23" s="19">
        <v>13</v>
      </c>
      <c r="J23" s="10"/>
      <c r="K23" s="78">
        <v>1</v>
      </c>
      <c r="L23" s="10"/>
      <c r="M23" s="78">
        <v>311</v>
      </c>
      <c r="N23" s="10"/>
      <c r="O23" s="14"/>
      <c r="P23" s="87"/>
    </row>
    <row r="24" spans="1:16" ht="21" customHeight="1">
      <c r="A24" s="7" t="s">
        <v>25</v>
      </c>
      <c r="D24" s="4"/>
      <c r="E24" s="63"/>
      <c r="F24" s="4"/>
      <c r="G24" s="16">
        <f>SUM(G16:G23)</f>
        <v>225341</v>
      </c>
      <c r="H24" s="10"/>
      <c r="I24" s="16">
        <f>SUM(I16:I23)</f>
        <v>198346</v>
      </c>
      <c r="J24" s="10"/>
      <c r="K24" s="16">
        <f>SUM(K16:K23)</f>
        <v>219285</v>
      </c>
      <c r="L24" s="10"/>
      <c r="M24" s="16">
        <f>SUM(M16:M23)</f>
        <v>163316</v>
      </c>
      <c r="N24" s="9"/>
      <c r="O24" s="9"/>
      <c r="P24" s="62"/>
    </row>
    <row r="25" spans="4:16" ht="7.5" customHeight="1">
      <c r="D25" s="4"/>
      <c r="E25" s="63"/>
      <c r="F25" s="4"/>
      <c r="G25" s="20"/>
      <c r="H25" s="10"/>
      <c r="I25" s="10"/>
      <c r="J25" s="10"/>
      <c r="K25" s="20"/>
      <c r="L25" s="10"/>
      <c r="M25" s="10"/>
      <c r="N25" s="9"/>
      <c r="O25" s="9"/>
      <c r="P25" s="62"/>
    </row>
    <row r="26" spans="1:16" ht="21" customHeight="1">
      <c r="A26" s="7" t="s">
        <v>117</v>
      </c>
      <c r="D26" s="4"/>
      <c r="E26" s="63"/>
      <c r="F26" s="4"/>
      <c r="G26" s="13">
        <f>+G13-G24</f>
        <v>-10272</v>
      </c>
      <c r="H26" s="10"/>
      <c r="I26" s="10">
        <f>+I13-I24</f>
        <v>12381</v>
      </c>
      <c r="J26" s="10"/>
      <c r="K26" s="13">
        <f>+K13-K24</f>
        <v>-9322</v>
      </c>
      <c r="L26" s="10"/>
      <c r="M26" s="10">
        <f>+M13-M24</f>
        <v>10401</v>
      </c>
      <c r="N26" s="9"/>
      <c r="O26" s="9"/>
      <c r="P26" s="62"/>
    </row>
    <row r="27" spans="4:16" ht="7.5" customHeight="1">
      <c r="D27" s="4"/>
      <c r="E27" s="63"/>
      <c r="F27" s="4"/>
      <c r="G27" s="10"/>
      <c r="H27" s="10"/>
      <c r="I27" s="10"/>
      <c r="J27" s="10"/>
      <c r="K27" s="10"/>
      <c r="L27" s="10"/>
      <c r="M27" s="10"/>
      <c r="N27" s="9"/>
      <c r="O27" s="9"/>
      <c r="P27" s="62"/>
    </row>
    <row r="28" spans="1:16" ht="21" customHeight="1">
      <c r="A28" s="3" t="s">
        <v>158</v>
      </c>
      <c r="D28" s="4"/>
      <c r="E28" s="111">
        <v>16</v>
      </c>
      <c r="F28" s="4"/>
      <c r="G28" s="82">
        <v>92</v>
      </c>
      <c r="H28" s="10"/>
      <c r="I28" s="78">
        <v>-5360</v>
      </c>
      <c r="J28" s="10"/>
      <c r="K28" s="78">
        <v>215</v>
      </c>
      <c r="L28" s="10"/>
      <c r="M28" s="78">
        <v>-5197</v>
      </c>
      <c r="N28" s="9"/>
      <c r="O28" s="15"/>
      <c r="P28" s="62"/>
    </row>
    <row r="29" spans="4:16" ht="7.5" customHeight="1">
      <c r="D29" s="4"/>
      <c r="E29" s="63"/>
      <c r="F29" s="4"/>
      <c r="G29" s="10"/>
      <c r="H29" s="10"/>
      <c r="I29" s="10"/>
      <c r="J29" s="10"/>
      <c r="K29" s="10"/>
      <c r="L29" s="10"/>
      <c r="M29" s="10"/>
      <c r="N29" s="9"/>
      <c r="O29" s="9"/>
      <c r="P29" s="62"/>
    </row>
    <row r="30" spans="1:16" ht="21" customHeight="1">
      <c r="A30" s="8" t="s">
        <v>115</v>
      </c>
      <c r="D30" s="4"/>
      <c r="E30" s="2"/>
      <c r="F30" s="4"/>
      <c r="G30" s="13">
        <f>SUM(G26:G28)</f>
        <v>-10180</v>
      </c>
      <c r="H30" s="13"/>
      <c r="I30" s="13">
        <f>SUM(I26:I28)</f>
        <v>7021</v>
      </c>
      <c r="J30" s="13"/>
      <c r="K30" s="13">
        <f>SUM(K26:K28)</f>
        <v>-9107</v>
      </c>
      <c r="L30" s="13"/>
      <c r="M30" s="13">
        <f>SUM(M26:M28)</f>
        <v>5204</v>
      </c>
      <c r="N30" s="12"/>
      <c r="O30" s="12"/>
      <c r="P30" s="62"/>
    </row>
    <row r="31" spans="1:16" ht="7.5" customHeight="1">
      <c r="A31" s="7"/>
      <c r="D31" s="4"/>
      <c r="E31" s="2"/>
      <c r="F31" s="4"/>
      <c r="G31" s="13"/>
      <c r="H31" s="13"/>
      <c r="I31" s="13"/>
      <c r="J31" s="13"/>
      <c r="K31" s="13"/>
      <c r="L31" s="13"/>
      <c r="M31" s="13"/>
      <c r="N31" s="12"/>
      <c r="O31" s="12"/>
      <c r="P31" s="62"/>
    </row>
    <row r="32" spans="1:16" s="4" customFormat="1" ht="21" customHeight="1">
      <c r="A32" s="31" t="s">
        <v>127</v>
      </c>
      <c r="B32" s="31"/>
      <c r="C32" s="31"/>
      <c r="E32" s="2"/>
      <c r="G32" s="13"/>
      <c r="H32" s="13"/>
      <c r="I32" s="13"/>
      <c r="J32" s="13"/>
      <c r="K32" s="13"/>
      <c r="L32" s="13"/>
      <c r="M32" s="13"/>
      <c r="N32" s="13"/>
      <c r="O32" s="13"/>
      <c r="P32" s="87"/>
    </row>
    <row r="33" spans="1:16" s="4" customFormat="1" ht="21" customHeight="1">
      <c r="A33" s="31" t="s">
        <v>128</v>
      </c>
      <c r="B33" s="31"/>
      <c r="C33" s="31"/>
      <c r="E33" s="2"/>
      <c r="G33" s="13">
        <v>-399</v>
      </c>
      <c r="H33" s="13"/>
      <c r="I33" s="13">
        <v>1805</v>
      </c>
      <c r="J33" s="13"/>
      <c r="K33" s="13">
        <v>-399</v>
      </c>
      <c r="L33" s="13"/>
      <c r="M33" s="13">
        <v>1805</v>
      </c>
      <c r="N33" s="13"/>
      <c r="O33" s="13"/>
      <c r="P33" s="87"/>
    </row>
    <row r="34" spans="1:16" s="4" customFormat="1" ht="21" customHeight="1">
      <c r="A34" s="31" t="s">
        <v>137</v>
      </c>
      <c r="B34" s="31"/>
      <c r="C34" s="31"/>
      <c r="E34" s="2"/>
      <c r="G34" s="13">
        <v>11244</v>
      </c>
      <c r="H34" s="13"/>
      <c r="I34" s="13" t="s">
        <v>43</v>
      </c>
      <c r="J34" s="13"/>
      <c r="K34" s="13">
        <v>11244</v>
      </c>
      <c r="L34" s="13"/>
      <c r="M34" s="13" t="s">
        <v>43</v>
      </c>
      <c r="N34" s="13"/>
      <c r="O34" s="13"/>
      <c r="P34" s="87"/>
    </row>
    <row r="35" spans="1:16" s="4" customFormat="1" ht="21" customHeight="1">
      <c r="A35" s="31" t="s">
        <v>114</v>
      </c>
      <c r="C35" s="31"/>
      <c r="E35" s="2"/>
      <c r="G35" s="2"/>
      <c r="H35" s="2"/>
      <c r="I35" s="2"/>
      <c r="J35" s="2"/>
      <c r="K35" s="2"/>
      <c r="L35" s="2"/>
      <c r="M35" s="2"/>
      <c r="N35" s="13"/>
      <c r="O35" s="13"/>
      <c r="P35" s="87"/>
    </row>
    <row r="36" spans="1:16" s="4" customFormat="1" ht="21" customHeight="1">
      <c r="A36" s="31" t="s">
        <v>156</v>
      </c>
      <c r="C36" s="31"/>
      <c r="E36" s="2"/>
      <c r="G36" s="78">
        <v>20083</v>
      </c>
      <c r="H36" s="13"/>
      <c r="I36" s="78" t="s">
        <v>43</v>
      </c>
      <c r="J36" s="13"/>
      <c r="K36" s="78">
        <v>20083</v>
      </c>
      <c r="L36" s="13"/>
      <c r="M36" s="78" t="s">
        <v>43</v>
      </c>
      <c r="N36" s="13"/>
      <c r="O36" s="13"/>
      <c r="P36" s="87"/>
    </row>
    <row r="37" spans="1:16" s="4" customFormat="1" ht="7.5" customHeight="1">
      <c r="A37" s="31"/>
      <c r="E37" s="2"/>
      <c r="G37" s="13"/>
      <c r="H37" s="13"/>
      <c r="I37" s="13"/>
      <c r="J37" s="13"/>
      <c r="K37" s="13"/>
      <c r="L37" s="13"/>
      <c r="M37" s="13"/>
      <c r="N37" s="13"/>
      <c r="O37" s="13"/>
      <c r="P37" s="87"/>
    </row>
    <row r="38" spans="1:16" s="4" customFormat="1" ht="21" customHeight="1">
      <c r="A38" s="31" t="s">
        <v>129</v>
      </c>
      <c r="E38" s="2"/>
      <c r="G38" s="78">
        <f>SUM(G33:G36)</f>
        <v>30928</v>
      </c>
      <c r="H38" s="13"/>
      <c r="I38" s="78">
        <f>SUM(I33:I36)</f>
        <v>1805</v>
      </c>
      <c r="J38" s="13"/>
      <c r="K38" s="78">
        <f>SUM(K33:K36)</f>
        <v>30928</v>
      </c>
      <c r="L38" s="13"/>
      <c r="M38" s="78">
        <f>SUM(M33:M36)</f>
        <v>1805</v>
      </c>
      <c r="N38" s="13"/>
      <c r="O38" s="13"/>
      <c r="P38" s="87"/>
    </row>
    <row r="39" spans="1:16" s="4" customFormat="1" ht="9" customHeight="1">
      <c r="A39" s="31"/>
      <c r="E39" s="2"/>
      <c r="G39" s="13"/>
      <c r="H39" s="13"/>
      <c r="I39" s="13"/>
      <c r="J39" s="13"/>
      <c r="K39" s="13"/>
      <c r="L39" s="13"/>
      <c r="M39" s="13"/>
      <c r="N39" s="13"/>
      <c r="O39" s="13"/>
      <c r="P39" s="87"/>
    </row>
    <row r="40" spans="1:16" s="4" customFormat="1" ht="21.75" thickBot="1">
      <c r="A40" s="8" t="s">
        <v>159</v>
      </c>
      <c r="E40" s="2"/>
      <c r="G40" s="65">
        <f>+G38+G30</f>
        <v>20748</v>
      </c>
      <c r="H40" s="13"/>
      <c r="I40" s="65">
        <f>+I38+I30</f>
        <v>8826</v>
      </c>
      <c r="J40" s="13"/>
      <c r="K40" s="65">
        <f>+K38+K30</f>
        <v>21821</v>
      </c>
      <c r="L40" s="13"/>
      <c r="M40" s="65">
        <f>+M38+M30</f>
        <v>7009</v>
      </c>
      <c r="N40" s="13"/>
      <c r="O40" s="13"/>
      <c r="P40" s="87"/>
    </row>
    <row r="41" spans="1:16" s="4" customFormat="1" ht="7.5" customHeight="1" thickTop="1">
      <c r="A41" s="8"/>
      <c r="E41" s="2"/>
      <c r="G41" s="13"/>
      <c r="H41" s="13"/>
      <c r="I41" s="13"/>
      <c r="J41" s="13"/>
      <c r="K41" s="13"/>
      <c r="L41" s="13"/>
      <c r="M41" s="13"/>
      <c r="N41" s="13"/>
      <c r="O41" s="13"/>
      <c r="P41" s="87"/>
    </row>
    <row r="42" spans="1:16" s="4" customFormat="1" ht="21" customHeight="1">
      <c r="A42" s="8" t="s">
        <v>118</v>
      </c>
      <c r="E42" s="2"/>
      <c r="G42" s="13"/>
      <c r="H42" s="13"/>
      <c r="I42" s="13"/>
      <c r="J42" s="13"/>
      <c r="K42" s="13"/>
      <c r="L42" s="13"/>
      <c r="M42" s="13"/>
      <c r="N42" s="13"/>
      <c r="O42" s="13"/>
      <c r="P42" s="87"/>
    </row>
    <row r="43" spans="1:16" s="4" customFormat="1" ht="21" customHeight="1">
      <c r="A43" s="8"/>
      <c r="B43" s="4" t="s">
        <v>138</v>
      </c>
      <c r="E43" s="2"/>
      <c r="G43" s="13">
        <f>+G30</f>
        <v>-10180</v>
      </c>
      <c r="H43" s="13"/>
      <c r="I43" s="13">
        <f>+I30</f>
        <v>7021</v>
      </c>
      <c r="J43" s="13"/>
      <c r="K43" s="13">
        <f>+K30</f>
        <v>-9107</v>
      </c>
      <c r="L43" s="13"/>
      <c r="M43" s="13">
        <f>+M30</f>
        <v>5204</v>
      </c>
      <c r="N43" s="13"/>
      <c r="O43" s="13"/>
      <c r="P43" s="87"/>
    </row>
    <row r="44" spans="1:16" s="4" customFormat="1" ht="21" customHeight="1">
      <c r="A44" s="8"/>
      <c r="B44" s="4" t="s">
        <v>62</v>
      </c>
      <c r="E44" s="2"/>
      <c r="G44" s="130" t="s">
        <v>43</v>
      </c>
      <c r="H44" s="130"/>
      <c r="I44" s="130" t="s">
        <v>43</v>
      </c>
      <c r="J44" s="130"/>
      <c r="K44" s="130" t="s">
        <v>43</v>
      </c>
      <c r="L44" s="130"/>
      <c r="M44" s="130" t="s">
        <v>43</v>
      </c>
      <c r="N44" s="13"/>
      <c r="O44" s="13"/>
      <c r="P44" s="87"/>
    </row>
    <row r="45" spans="1:16" s="4" customFormat="1" ht="21" customHeight="1" thickBot="1">
      <c r="A45" s="8"/>
      <c r="E45" s="2"/>
      <c r="G45" s="66">
        <f>SUM(G43:G44)</f>
        <v>-10180</v>
      </c>
      <c r="H45" s="13"/>
      <c r="I45" s="66">
        <f>SUM(I43:I44)</f>
        <v>7021</v>
      </c>
      <c r="J45" s="13"/>
      <c r="K45" s="66">
        <f>SUM(K43:K44)</f>
        <v>-9107</v>
      </c>
      <c r="L45" s="13"/>
      <c r="M45" s="66">
        <f>SUM(M43:M44)</f>
        <v>5204</v>
      </c>
      <c r="N45" s="13"/>
      <c r="O45" s="13"/>
      <c r="P45" s="87"/>
    </row>
    <row r="46" spans="5:16" s="4" customFormat="1" ht="7.5" customHeight="1" thickTop="1">
      <c r="E46" s="2"/>
      <c r="G46" s="67"/>
      <c r="H46" s="67"/>
      <c r="I46" s="67"/>
      <c r="J46" s="67"/>
      <c r="K46" s="67"/>
      <c r="L46" s="67"/>
      <c r="M46" s="67"/>
      <c r="N46" s="67"/>
      <c r="O46" s="67"/>
      <c r="P46" s="87"/>
    </row>
    <row r="47" spans="1:16" s="4" customFormat="1" ht="21" customHeight="1">
      <c r="A47" s="8" t="s">
        <v>160</v>
      </c>
      <c r="E47" s="2"/>
      <c r="G47" s="67"/>
      <c r="H47" s="67"/>
      <c r="I47" s="67"/>
      <c r="J47" s="67"/>
      <c r="K47" s="67"/>
      <c r="L47" s="67"/>
      <c r="M47" s="67"/>
      <c r="N47" s="67"/>
      <c r="O47" s="67"/>
      <c r="P47" s="87"/>
    </row>
    <row r="48" spans="2:16" s="4" customFormat="1" ht="21" customHeight="1">
      <c r="B48" s="4" t="s">
        <v>138</v>
      </c>
      <c r="E48" s="2"/>
      <c r="G48" s="13">
        <f>+G40</f>
        <v>20748</v>
      </c>
      <c r="H48" s="67"/>
      <c r="I48" s="10">
        <f>+I40</f>
        <v>8826</v>
      </c>
      <c r="J48" s="67"/>
      <c r="K48" s="13">
        <f>+K40</f>
        <v>21821</v>
      </c>
      <c r="L48" s="67"/>
      <c r="M48" s="10">
        <f>+M40</f>
        <v>7009</v>
      </c>
      <c r="N48" s="67"/>
      <c r="O48" s="10"/>
      <c r="P48" s="87"/>
    </row>
    <row r="49" spans="2:16" s="4" customFormat="1" ht="21" customHeight="1">
      <c r="B49" s="4" t="s">
        <v>62</v>
      </c>
      <c r="E49" s="2"/>
      <c r="G49" s="130" t="s">
        <v>43</v>
      </c>
      <c r="H49" s="20"/>
      <c r="I49" s="130" t="s">
        <v>43</v>
      </c>
      <c r="J49" s="20"/>
      <c r="K49" s="130" t="s">
        <v>43</v>
      </c>
      <c r="L49" s="20"/>
      <c r="M49" s="130" t="s">
        <v>43</v>
      </c>
      <c r="N49" s="20"/>
      <c r="O49" s="20"/>
      <c r="P49" s="87"/>
    </row>
    <row r="50" spans="5:18" s="4" customFormat="1" ht="21" customHeight="1" thickBot="1">
      <c r="E50" s="2"/>
      <c r="G50" s="66">
        <f>SUM(G48:G49)</f>
        <v>20748</v>
      </c>
      <c r="H50" s="67"/>
      <c r="I50" s="69">
        <f>SUM(I48:I49)</f>
        <v>8826</v>
      </c>
      <c r="J50" s="67"/>
      <c r="K50" s="66">
        <f>SUM(K48:K49)</f>
        <v>21821</v>
      </c>
      <c r="L50" s="67"/>
      <c r="M50" s="69">
        <f>SUM(M48:M49)</f>
        <v>7009</v>
      </c>
      <c r="N50" s="67"/>
      <c r="O50" s="10"/>
      <c r="P50" s="156"/>
      <c r="Q50" s="156"/>
      <c r="R50" s="156"/>
    </row>
    <row r="51" spans="5:18" s="4" customFormat="1" ht="7.5" customHeight="1" thickTop="1">
      <c r="E51" s="2"/>
      <c r="G51" s="67"/>
      <c r="H51" s="67"/>
      <c r="I51" s="67"/>
      <c r="J51" s="67"/>
      <c r="K51" s="67"/>
      <c r="L51" s="67"/>
      <c r="M51" s="67"/>
      <c r="N51" s="67"/>
      <c r="O51" s="67"/>
      <c r="P51" s="156"/>
      <c r="Q51" s="156"/>
      <c r="R51" s="156"/>
    </row>
    <row r="52" spans="1:18" ht="21" customHeight="1">
      <c r="A52" s="71" t="s">
        <v>119</v>
      </c>
      <c r="D52" s="4"/>
      <c r="E52" s="2"/>
      <c r="F52" s="4"/>
      <c r="G52" s="67"/>
      <c r="H52" s="67"/>
      <c r="I52" s="67"/>
      <c r="J52" s="67"/>
      <c r="K52" s="67"/>
      <c r="L52" s="67"/>
      <c r="M52" s="67"/>
      <c r="N52" s="68"/>
      <c r="O52" s="68"/>
      <c r="P52" s="70"/>
      <c r="Q52" s="70"/>
      <c r="R52" s="70"/>
    </row>
    <row r="53" spans="1:18" ht="21" customHeight="1" thickBot="1">
      <c r="A53" s="71" t="s">
        <v>139</v>
      </c>
      <c r="D53" s="4"/>
      <c r="E53" s="2"/>
      <c r="F53" s="4"/>
      <c r="G53" s="105">
        <f>G43/900000</f>
        <v>-0.01131111111111111</v>
      </c>
      <c r="H53" s="106"/>
      <c r="I53" s="107">
        <f>I43/900000</f>
        <v>0.007801111111111111</v>
      </c>
      <c r="J53" s="106"/>
      <c r="K53" s="105">
        <f>K43/900000</f>
        <v>-0.010118888888888889</v>
      </c>
      <c r="L53" s="106"/>
      <c r="M53" s="107">
        <f>M43/900000</f>
        <v>0.0057822222222222225</v>
      </c>
      <c r="N53" s="70"/>
      <c r="O53" s="70"/>
      <c r="P53" s="70"/>
      <c r="Q53" s="70"/>
      <c r="R53" s="70"/>
    </row>
    <row r="54" ht="24.75" customHeight="1" thickTop="1"/>
  </sheetData>
  <sheetProtection/>
  <mergeCells count="4">
    <mergeCell ref="K1:M1"/>
    <mergeCell ref="G5:M5"/>
    <mergeCell ref="G6:I6"/>
    <mergeCell ref="K6:M6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portrait" paperSize="9" scale="78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="120" zoomScaleNormal="120" zoomScaleSheetLayoutView="120" workbookViewId="0" topLeftCell="B4">
      <selection activeCell="E66" sqref="E66"/>
    </sheetView>
  </sheetViews>
  <sheetFormatPr defaultColWidth="9.140625" defaultRowHeight="24.75" customHeight="1"/>
  <cols>
    <col min="1" max="1" width="15.7109375" style="83" customWidth="1"/>
    <col min="2" max="2" width="28.421875" style="83" customWidth="1"/>
    <col min="3" max="3" width="1.57421875" style="83" hidden="1" customWidth="1"/>
    <col min="4" max="4" width="0.5625" style="83" hidden="1" customWidth="1"/>
    <col min="5" max="5" width="1.57421875" style="83" customWidth="1"/>
    <col min="6" max="6" width="15.7109375" style="83" customWidth="1"/>
    <col min="7" max="7" width="1.57421875" style="83" customWidth="1"/>
    <col min="8" max="8" width="15.7109375" style="83" customWidth="1"/>
    <col min="9" max="9" width="1.57421875" style="83" customWidth="1"/>
    <col min="10" max="10" width="15.7109375" style="83" customWidth="1"/>
    <col min="11" max="11" width="1.57421875" style="83" customWidth="1"/>
    <col min="12" max="12" width="15.7109375" style="83" customWidth="1"/>
    <col min="13" max="13" width="1.57421875" style="83" customWidth="1"/>
    <col min="14" max="14" width="21.140625" style="83" customWidth="1"/>
    <col min="15" max="15" width="1.57421875" style="83" customWidth="1"/>
    <col min="16" max="16" width="15.7109375" style="83" customWidth="1"/>
    <col min="17" max="17" width="1.57421875" style="83" customWidth="1"/>
    <col min="18" max="18" width="15.7109375" style="83" customWidth="1"/>
    <col min="19" max="19" width="1.57421875" style="83" customWidth="1"/>
    <col min="20" max="20" width="15.7109375" style="83" customWidth="1"/>
    <col min="21" max="21" width="5.57421875" style="83" customWidth="1"/>
    <col min="22" max="22" width="9.57421875" style="83" bestFit="1" customWidth="1"/>
    <col min="23" max="23" width="9.8515625" style="83" bestFit="1" customWidth="1"/>
    <col min="24" max="16384" width="9.140625" style="83" customWidth="1"/>
  </cols>
  <sheetData>
    <row r="1" spans="1:21" ht="24" customHeight="1">
      <c r="A1" s="9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64" t="s">
        <v>105</v>
      </c>
      <c r="S1" s="164"/>
      <c r="T1" s="164"/>
      <c r="U1" s="121"/>
    </row>
    <row r="2" spans="1:21" ht="24" customHeight="1">
      <c r="A2" s="91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4" t="s">
        <v>106</v>
      </c>
      <c r="S2" s="164"/>
      <c r="T2" s="164"/>
      <c r="U2" s="121"/>
    </row>
    <row r="3" spans="1:21" ht="24" customHeight="1">
      <c r="A3" s="61" t="s">
        <v>145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6" ht="22.5" customHeight="1">
      <c r="A4" s="86"/>
      <c r="B4" s="86"/>
      <c r="C4" s="86"/>
      <c r="D4" s="86"/>
      <c r="E4" s="86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 customHeight="1">
      <c r="A5" s="86"/>
      <c r="B5" s="86"/>
      <c r="C5" s="86"/>
      <c r="D5" s="86"/>
      <c r="E5" s="86"/>
      <c r="F5" s="163" t="s">
        <v>125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2"/>
    </row>
    <row r="6" spans="1:21" ht="22.5" customHeight="1">
      <c r="A6" s="86"/>
      <c r="B6" s="86"/>
      <c r="C6" s="86"/>
      <c r="D6" s="86"/>
      <c r="E6" s="86"/>
      <c r="F6" s="162" t="s">
        <v>1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2"/>
    </row>
    <row r="7" spans="1:21" ht="22.5" customHeight="1">
      <c r="A7" s="4"/>
      <c r="B7" s="4"/>
      <c r="C7" s="4"/>
      <c r="D7" s="4"/>
      <c r="E7" s="86"/>
      <c r="G7" s="2"/>
      <c r="H7" s="2"/>
      <c r="I7" s="2"/>
      <c r="J7" s="2"/>
      <c r="K7" s="2"/>
      <c r="L7" s="2"/>
      <c r="M7" s="2"/>
      <c r="N7" s="99" t="s">
        <v>68</v>
      </c>
      <c r="O7" s="4"/>
      <c r="P7" s="2"/>
      <c r="Q7" s="4"/>
      <c r="R7" s="2"/>
      <c r="S7" s="4"/>
      <c r="T7" s="4"/>
      <c r="U7" s="4"/>
    </row>
    <row r="8" spans="1:21" ht="22.5" customHeight="1">
      <c r="A8" s="4"/>
      <c r="B8" s="4"/>
      <c r="C8" s="4"/>
      <c r="D8" s="4"/>
      <c r="E8" s="86"/>
      <c r="G8" s="2"/>
      <c r="H8" s="2"/>
      <c r="I8" s="2"/>
      <c r="J8" s="2"/>
      <c r="K8" s="2"/>
      <c r="L8" s="2"/>
      <c r="M8" s="2"/>
      <c r="N8" s="155" t="s">
        <v>20</v>
      </c>
      <c r="O8" s="4"/>
      <c r="P8" s="2"/>
      <c r="Q8" s="4"/>
      <c r="R8" s="2"/>
      <c r="S8" s="4"/>
      <c r="T8" s="4"/>
      <c r="U8" s="4"/>
    </row>
    <row r="9" spans="1:21" ht="22.5" customHeight="1">
      <c r="A9" s="4"/>
      <c r="B9" s="4"/>
      <c r="C9" s="4"/>
      <c r="D9" s="4"/>
      <c r="E9" s="86"/>
      <c r="G9" s="2"/>
      <c r="H9" s="2"/>
      <c r="I9" s="2"/>
      <c r="J9" s="163" t="s">
        <v>76</v>
      </c>
      <c r="K9" s="163"/>
      <c r="L9" s="163"/>
      <c r="M9" s="2"/>
      <c r="N9" s="140" t="s">
        <v>127</v>
      </c>
      <c r="O9" s="4"/>
      <c r="P9" s="2"/>
      <c r="Q9" s="4"/>
      <c r="R9" s="2"/>
      <c r="S9" s="4"/>
      <c r="T9" s="4"/>
      <c r="U9" s="4"/>
    </row>
    <row r="10" spans="1:18" ht="22.5" customHeight="1">
      <c r="A10" s="4"/>
      <c r="B10" s="4"/>
      <c r="C10" s="4"/>
      <c r="D10" s="4"/>
      <c r="E10" s="4"/>
      <c r="G10" s="2"/>
      <c r="H10" s="2"/>
      <c r="I10" s="2"/>
      <c r="J10" s="2" t="s">
        <v>44</v>
      </c>
      <c r="K10" s="2"/>
      <c r="L10" s="2"/>
      <c r="M10" s="2"/>
      <c r="N10" s="2" t="s">
        <v>92</v>
      </c>
      <c r="O10" s="2"/>
      <c r="P10" s="2" t="s">
        <v>77</v>
      </c>
      <c r="R10" s="2" t="s">
        <v>130</v>
      </c>
    </row>
    <row r="11" spans="1:21" ht="22.5" customHeight="1">
      <c r="A11" s="4"/>
      <c r="B11" s="4"/>
      <c r="C11" s="4"/>
      <c r="D11" s="4"/>
      <c r="E11" s="4"/>
      <c r="F11" s="94" t="s">
        <v>85</v>
      </c>
      <c r="G11" s="2"/>
      <c r="H11" s="2"/>
      <c r="I11" s="2"/>
      <c r="J11" s="2" t="s">
        <v>45</v>
      </c>
      <c r="K11" s="2"/>
      <c r="L11" s="2"/>
      <c r="M11" s="2"/>
      <c r="N11" s="2" t="s">
        <v>93</v>
      </c>
      <c r="O11" s="2"/>
      <c r="P11" s="2" t="s">
        <v>20</v>
      </c>
      <c r="R11" s="2" t="s">
        <v>131</v>
      </c>
      <c r="T11" s="2" t="s">
        <v>77</v>
      </c>
      <c r="U11" s="2"/>
    </row>
    <row r="12" spans="1:21" ht="22.5" customHeight="1">
      <c r="A12" s="4"/>
      <c r="B12" s="4"/>
      <c r="C12" s="4"/>
      <c r="D12" s="95" t="s">
        <v>2</v>
      </c>
      <c r="E12" s="4"/>
      <c r="F12" s="95" t="s">
        <v>86</v>
      </c>
      <c r="G12" s="2"/>
      <c r="H12" s="89" t="s">
        <v>50</v>
      </c>
      <c r="I12" s="2"/>
      <c r="J12" s="89" t="s">
        <v>23</v>
      </c>
      <c r="K12" s="2"/>
      <c r="L12" s="89" t="s">
        <v>46</v>
      </c>
      <c r="M12" s="2"/>
      <c r="N12" s="89" t="s">
        <v>94</v>
      </c>
      <c r="O12" s="2"/>
      <c r="P12" s="89" t="s">
        <v>104</v>
      </c>
      <c r="Q12" s="4"/>
      <c r="R12" s="89" t="s">
        <v>63</v>
      </c>
      <c r="S12" s="4"/>
      <c r="T12" s="89" t="s">
        <v>20</v>
      </c>
      <c r="U12" s="2"/>
    </row>
    <row r="13" spans="1:21" ht="13.5" customHeight="1">
      <c r="A13" s="4"/>
      <c r="B13" s="4"/>
      <c r="C13" s="4"/>
      <c r="D13" s="4"/>
      <c r="E13" s="4"/>
      <c r="F13" s="94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1" ht="22.5" customHeight="1">
      <c r="A14" s="103" t="s">
        <v>111</v>
      </c>
      <c r="F14" s="97">
        <v>900000</v>
      </c>
      <c r="H14" s="97">
        <v>195672</v>
      </c>
      <c r="J14" s="97">
        <v>7615</v>
      </c>
      <c r="L14" s="97">
        <v>29765</v>
      </c>
      <c r="N14" s="97">
        <v>-44969</v>
      </c>
      <c r="P14" s="10">
        <f>SUM(F14:N14)</f>
        <v>1088083</v>
      </c>
      <c r="R14" s="152" t="s">
        <v>43</v>
      </c>
      <c r="T14" s="10">
        <f>SUM(P14:R14)</f>
        <v>1088083</v>
      </c>
      <c r="U14" s="10"/>
    </row>
    <row r="15" spans="1:21" ht="22.5" customHeight="1">
      <c r="A15" s="8" t="s">
        <v>132</v>
      </c>
      <c r="F15" s="130"/>
      <c r="G15" s="34"/>
      <c r="H15" s="130"/>
      <c r="I15" s="10"/>
      <c r="J15" s="130"/>
      <c r="K15" s="10"/>
      <c r="L15" s="126"/>
      <c r="M15" s="10"/>
      <c r="N15" s="126"/>
      <c r="O15" s="10"/>
      <c r="P15" s="10"/>
      <c r="Q15" s="4"/>
      <c r="R15" s="138"/>
      <c r="S15" s="4"/>
      <c r="T15" s="11"/>
      <c r="U15" s="11"/>
    </row>
    <row r="16" spans="1:21" ht="22.5" customHeight="1">
      <c r="A16" s="4" t="s">
        <v>112</v>
      </c>
      <c r="F16" s="130" t="s">
        <v>43</v>
      </c>
      <c r="G16" s="34"/>
      <c r="H16" s="130" t="s">
        <v>43</v>
      </c>
      <c r="I16" s="10"/>
      <c r="J16" s="130" t="s">
        <v>43</v>
      </c>
      <c r="K16" s="10"/>
      <c r="L16" s="130">
        <f>+'งบกำไรขาดทุนเบ็ดเสร็จ(m6)'!G30</f>
        <v>-10180</v>
      </c>
      <c r="M16" s="10"/>
      <c r="N16" s="130" t="s">
        <v>43</v>
      </c>
      <c r="O16" s="10"/>
      <c r="P16" s="10">
        <f>SUM(F16:N16)</f>
        <v>-10180</v>
      </c>
      <c r="Q16" s="4"/>
      <c r="R16" s="130" t="s">
        <v>43</v>
      </c>
      <c r="S16" s="4"/>
      <c r="T16" s="10">
        <f>SUM(P16:R16)</f>
        <v>-10180</v>
      </c>
      <c r="U16" s="11"/>
    </row>
    <row r="17" spans="1:21" ht="22.5" customHeight="1">
      <c r="A17" s="4" t="s">
        <v>127</v>
      </c>
      <c r="F17" s="130" t="s">
        <v>43</v>
      </c>
      <c r="G17" s="34"/>
      <c r="H17" s="130" t="s">
        <v>43</v>
      </c>
      <c r="I17" s="10"/>
      <c r="J17" s="130" t="s">
        <v>43</v>
      </c>
      <c r="K17" s="10"/>
      <c r="L17" s="130" t="s">
        <v>43</v>
      </c>
      <c r="M17" s="10"/>
      <c r="N17" s="126">
        <f>+'งบกำไรขาดทุนเบ็ดเสร็จ(m6)'!G38</f>
        <v>30928</v>
      </c>
      <c r="O17" s="10"/>
      <c r="P17" s="10">
        <f>SUM(F17:N17)</f>
        <v>30928</v>
      </c>
      <c r="Q17" s="4"/>
      <c r="R17" s="138" t="s">
        <v>43</v>
      </c>
      <c r="S17" s="4"/>
      <c r="T17" s="10">
        <f>SUM(P17:R17)</f>
        <v>30928</v>
      </c>
      <c r="U17" s="11"/>
    </row>
    <row r="18" spans="1:21" ht="22.5" customHeight="1">
      <c r="A18" s="8" t="s">
        <v>133</v>
      </c>
      <c r="F18" s="145" t="s">
        <v>43</v>
      </c>
      <c r="G18" s="34"/>
      <c r="H18" s="145" t="s">
        <v>43</v>
      </c>
      <c r="I18" s="10"/>
      <c r="J18" s="145" t="s">
        <v>43</v>
      </c>
      <c r="K18" s="10"/>
      <c r="L18" s="145">
        <f>SUM(L16:L17)</f>
        <v>-10180</v>
      </c>
      <c r="M18" s="10"/>
      <c r="N18" s="145">
        <f>SUM(N16:N17)</f>
        <v>30928</v>
      </c>
      <c r="O18" s="10"/>
      <c r="P18" s="145">
        <f>SUM(P16:P17)</f>
        <v>20748</v>
      </c>
      <c r="Q18" s="4"/>
      <c r="R18" s="149" t="s">
        <v>43</v>
      </c>
      <c r="S18" s="4"/>
      <c r="T18" s="64">
        <f>SUM(P18:R18)</f>
        <v>20748</v>
      </c>
      <c r="U18" s="11"/>
    </row>
    <row r="19" spans="1:21" ht="22.5" customHeight="1" thickBot="1">
      <c r="A19" s="103" t="s">
        <v>144</v>
      </c>
      <c r="B19" s="86"/>
      <c r="C19" s="86"/>
      <c r="D19" s="86"/>
      <c r="E19" s="86"/>
      <c r="F19" s="144">
        <f>+F14</f>
        <v>900000</v>
      </c>
      <c r="G19" s="10"/>
      <c r="H19" s="144">
        <f>+H14</f>
        <v>195672</v>
      </c>
      <c r="I19" s="10"/>
      <c r="J19" s="144">
        <f>+J14</f>
        <v>7615</v>
      </c>
      <c r="K19" s="10"/>
      <c r="L19" s="144">
        <f>+L14+L18</f>
        <v>19585</v>
      </c>
      <c r="M19" s="10"/>
      <c r="N19" s="144">
        <f>+N14+N18</f>
        <v>-14041</v>
      </c>
      <c r="O19" s="10"/>
      <c r="P19" s="144">
        <f>+P14+P18</f>
        <v>1108831</v>
      </c>
      <c r="Q19" s="4"/>
      <c r="R19" s="153" t="s">
        <v>43</v>
      </c>
      <c r="S19" s="4"/>
      <c r="T19" s="144">
        <f>+T14+T18</f>
        <v>1108831</v>
      </c>
      <c r="U19" s="10"/>
    </row>
    <row r="20" spans="1:21" ht="22.5" customHeight="1" thickTop="1">
      <c r="A20" s="4"/>
      <c r="B20" s="4"/>
      <c r="C20" s="4"/>
      <c r="D20" s="4"/>
      <c r="E20" s="4"/>
      <c r="F20" s="94"/>
      <c r="G20" s="2"/>
      <c r="H20" s="146"/>
      <c r="I20" s="2"/>
      <c r="J20" s="2"/>
      <c r="K20" s="2"/>
      <c r="L20" s="2"/>
      <c r="M20" s="2"/>
      <c r="N20" s="2"/>
      <c r="O20" s="2"/>
      <c r="P20" s="2"/>
      <c r="Q20" s="4"/>
      <c r="R20" s="2"/>
      <c r="S20" s="4"/>
      <c r="T20" s="2"/>
      <c r="U20" s="2"/>
    </row>
    <row r="21" spans="1:21" ht="22.5" customHeight="1">
      <c r="A21" s="103" t="s">
        <v>113</v>
      </c>
      <c r="F21" s="97">
        <v>900000</v>
      </c>
      <c r="H21" s="97">
        <v>195672</v>
      </c>
      <c r="J21" s="97">
        <v>7085</v>
      </c>
      <c r="L21" s="97">
        <v>19127</v>
      </c>
      <c r="N21" s="97">
        <v>-69344</v>
      </c>
      <c r="P21" s="10">
        <f>SUM(F21:N21)</f>
        <v>1052540</v>
      </c>
      <c r="R21" s="130" t="s">
        <v>43</v>
      </c>
      <c r="T21" s="10">
        <f>SUM(P21:R21)</f>
        <v>1052540</v>
      </c>
      <c r="U21" s="10"/>
    </row>
    <row r="22" spans="1:21" ht="22.5" customHeight="1">
      <c r="A22" s="8" t="s">
        <v>132</v>
      </c>
      <c r="F22" s="130"/>
      <c r="G22" s="34"/>
      <c r="H22" s="130"/>
      <c r="I22" s="10"/>
      <c r="J22" s="130"/>
      <c r="K22" s="10"/>
      <c r="L22" s="126"/>
      <c r="M22" s="10"/>
      <c r="N22" s="126"/>
      <c r="O22" s="10"/>
      <c r="P22" s="10"/>
      <c r="Q22" s="4"/>
      <c r="R22" s="138"/>
      <c r="S22" s="4"/>
      <c r="T22" s="11"/>
      <c r="U22" s="11"/>
    </row>
    <row r="23" spans="1:21" ht="22.5" customHeight="1">
      <c r="A23" s="4" t="s">
        <v>110</v>
      </c>
      <c r="F23" s="130" t="s">
        <v>43</v>
      </c>
      <c r="G23" s="34"/>
      <c r="H23" s="130" t="s">
        <v>43</v>
      </c>
      <c r="I23" s="10"/>
      <c r="J23" s="130" t="s">
        <v>43</v>
      </c>
      <c r="K23" s="10"/>
      <c r="L23" s="130">
        <f>+'งบกำไรขาดทุนเบ็ดเสร็จ(m6)'!I30</f>
        <v>7021</v>
      </c>
      <c r="M23" s="10"/>
      <c r="N23" s="130" t="s">
        <v>43</v>
      </c>
      <c r="O23" s="10"/>
      <c r="P23" s="10">
        <f>SUM(F23:N23)</f>
        <v>7021</v>
      </c>
      <c r="Q23" s="4"/>
      <c r="R23" s="130" t="s">
        <v>43</v>
      </c>
      <c r="S23" s="4"/>
      <c r="T23" s="11">
        <f>SUM(P23:S23)</f>
        <v>7021</v>
      </c>
      <c r="U23" s="11"/>
    </row>
    <row r="24" spans="1:21" ht="22.5" customHeight="1">
      <c r="A24" s="4" t="s">
        <v>127</v>
      </c>
      <c r="F24" s="130" t="s">
        <v>43</v>
      </c>
      <c r="G24" s="34"/>
      <c r="H24" s="130" t="s">
        <v>43</v>
      </c>
      <c r="I24" s="10"/>
      <c r="J24" s="130" t="s">
        <v>43</v>
      </c>
      <c r="K24" s="10"/>
      <c r="L24" s="130" t="s">
        <v>43</v>
      </c>
      <c r="M24" s="10"/>
      <c r="N24" s="126">
        <f>+'งบกำไรขาดทุนเบ็ดเสร็จ(m6)'!I38</f>
        <v>1805</v>
      </c>
      <c r="O24" s="10"/>
      <c r="P24" s="10">
        <f>SUM(F24:N24)</f>
        <v>1805</v>
      </c>
      <c r="Q24" s="4"/>
      <c r="R24" s="130" t="s">
        <v>43</v>
      </c>
      <c r="S24" s="4"/>
      <c r="T24" s="11">
        <f>SUM(P24:S24)</f>
        <v>1805</v>
      </c>
      <c r="U24" s="11"/>
    </row>
    <row r="25" spans="1:21" ht="22.5" customHeight="1">
      <c r="A25" s="8" t="s">
        <v>133</v>
      </c>
      <c r="F25" s="145" t="s">
        <v>43</v>
      </c>
      <c r="G25" s="34"/>
      <c r="H25" s="145" t="s">
        <v>43</v>
      </c>
      <c r="I25" s="10"/>
      <c r="J25" s="145" t="s">
        <v>43</v>
      </c>
      <c r="K25" s="10"/>
      <c r="L25" s="145">
        <f>SUM(L23:L24)</f>
        <v>7021</v>
      </c>
      <c r="M25" s="10"/>
      <c r="N25" s="145">
        <f>SUM(N23:N24)</f>
        <v>1805</v>
      </c>
      <c r="O25" s="10"/>
      <c r="P25" s="145">
        <f>SUM(P23:P24)</f>
        <v>8826</v>
      </c>
      <c r="Q25" s="4"/>
      <c r="R25" s="145" t="s">
        <v>43</v>
      </c>
      <c r="S25" s="4"/>
      <c r="T25" s="145">
        <f>SUM(T23:T24)</f>
        <v>8826</v>
      </c>
      <c r="U25" s="11"/>
    </row>
    <row r="26" spans="1:21" ht="22.5" customHeight="1" thickBot="1">
      <c r="A26" s="103" t="s">
        <v>149</v>
      </c>
      <c r="B26" s="86"/>
      <c r="C26" s="86"/>
      <c r="D26" s="86"/>
      <c r="E26" s="86"/>
      <c r="F26" s="144">
        <f>+F21</f>
        <v>900000</v>
      </c>
      <c r="G26" s="10"/>
      <c r="H26" s="144">
        <f>+H21</f>
        <v>195672</v>
      </c>
      <c r="I26" s="10"/>
      <c r="J26" s="144">
        <f>+J21</f>
        <v>7085</v>
      </c>
      <c r="K26" s="10"/>
      <c r="L26" s="144">
        <f>+L21+L25</f>
        <v>26148</v>
      </c>
      <c r="M26" s="10"/>
      <c r="N26" s="144">
        <f>+N21+N25</f>
        <v>-67539</v>
      </c>
      <c r="O26" s="10"/>
      <c r="P26" s="144">
        <f>+P21+P25</f>
        <v>1061366</v>
      </c>
      <c r="Q26" s="4"/>
      <c r="R26" s="153" t="s">
        <v>43</v>
      </c>
      <c r="S26" s="4"/>
      <c r="T26" s="144">
        <f>+T21+T25</f>
        <v>1061366</v>
      </c>
      <c r="U26" s="10"/>
    </row>
    <row r="27" spans="1:21" ht="22.5" customHeight="1" thickTop="1">
      <c r="A27" s="4"/>
      <c r="B27" s="4"/>
      <c r="C27" s="4"/>
      <c r="D27" s="4"/>
      <c r="E27" s="4"/>
      <c r="F27" s="94"/>
      <c r="G27" s="2"/>
      <c r="H27" s="146"/>
      <c r="I27" s="2"/>
      <c r="J27" s="2"/>
      <c r="K27" s="2"/>
      <c r="L27" s="2"/>
      <c r="M27" s="2"/>
      <c r="N27" s="2"/>
      <c r="O27" s="2"/>
      <c r="P27" s="2"/>
      <c r="Q27" s="4"/>
      <c r="R27" s="2"/>
      <c r="S27" s="4"/>
      <c r="T27" s="2"/>
      <c r="U27" s="2"/>
    </row>
    <row r="28" spans="1:21" ht="24" customHeight="1">
      <c r="A28" s="84"/>
      <c r="B28" s="86"/>
      <c r="C28" s="86"/>
      <c r="D28" s="86"/>
      <c r="E28" s="8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6"/>
      <c r="Q28" s="4"/>
      <c r="R28" s="44"/>
      <c r="S28" s="4"/>
      <c r="T28" s="10"/>
      <c r="U28" s="10"/>
    </row>
    <row r="31" spans="12:18" s="104" customFormat="1" ht="24.75" customHeight="1">
      <c r="L31" s="98"/>
      <c r="R31" s="108"/>
    </row>
    <row r="32" s="104" customFormat="1" ht="24.75" customHeight="1"/>
    <row r="33" s="104" customFormat="1" ht="24.75" customHeight="1">
      <c r="L33" s="98"/>
    </row>
    <row r="34" s="104" customFormat="1" ht="24.75" customHeight="1">
      <c r="L34" s="98"/>
    </row>
    <row r="35" s="104" customFormat="1" ht="24.75" customHeight="1"/>
    <row r="36" s="104" customFormat="1" ht="24.75" customHeight="1"/>
    <row r="37" s="104" customFormat="1" ht="24.75" customHeight="1"/>
    <row r="38" s="104" customFormat="1" ht="24.75" customHeight="1"/>
    <row r="39" s="104" customFormat="1" ht="24.75" customHeight="1"/>
    <row r="40" s="104" customFormat="1" ht="24.75" customHeight="1"/>
    <row r="42" ht="24.75" customHeight="1">
      <c r="I42" s="98"/>
    </row>
    <row r="46" ht="24.75" customHeight="1">
      <c r="I46" s="98"/>
    </row>
    <row r="85" ht="24.75" customHeight="1">
      <c r="H85" s="83" t="s">
        <v>64</v>
      </c>
    </row>
  </sheetData>
  <sheetProtection/>
  <mergeCells count="5">
    <mergeCell ref="F6:T6"/>
    <mergeCell ref="F5:T5"/>
    <mergeCell ref="J9:L9"/>
    <mergeCell ref="R1:T1"/>
    <mergeCell ref="R2:T2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120" zoomScaleNormal="110" zoomScaleSheetLayoutView="120" zoomScalePageLayoutView="0" workbookViewId="0" topLeftCell="D12">
      <selection activeCell="E66" sqref="E66"/>
    </sheetView>
  </sheetViews>
  <sheetFormatPr defaultColWidth="9.140625" defaultRowHeight="22.5" customHeight="1"/>
  <cols>
    <col min="1" max="1" width="65.7109375" style="83" customWidth="1"/>
    <col min="2" max="2" width="1.57421875" style="83" hidden="1" customWidth="1"/>
    <col min="3" max="3" width="5.00390625" style="85" hidden="1" customWidth="1"/>
    <col min="4" max="4" width="1.7109375" style="83" customWidth="1"/>
    <col min="5" max="5" width="17.7109375" style="83" customWidth="1"/>
    <col min="6" max="6" width="1.421875" style="83" customWidth="1"/>
    <col min="7" max="7" width="17.7109375" style="83" customWidth="1"/>
    <col min="8" max="8" width="1.421875" style="83" customWidth="1"/>
    <col min="9" max="9" width="17.7109375" style="83" customWidth="1"/>
    <col min="10" max="10" width="1.421875" style="83" customWidth="1"/>
    <col min="11" max="11" width="17.57421875" style="83" customWidth="1"/>
    <col min="12" max="12" width="1.421875" style="83" customWidth="1"/>
    <col min="13" max="13" width="22.140625" style="83" customWidth="1"/>
    <col min="14" max="14" width="1.28515625" style="83" customWidth="1"/>
    <col min="15" max="15" width="17.8515625" style="83" customWidth="1"/>
    <col min="16" max="16" width="4.421875" style="83" customWidth="1"/>
    <col min="17" max="16384" width="9.140625" style="83" customWidth="1"/>
  </cols>
  <sheetData>
    <row r="1" spans="1:16" s="92" customFormat="1" ht="24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3"/>
      <c r="M1" s="164" t="s">
        <v>105</v>
      </c>
      <c r="N1" s="164"/>
      <c r="O1" s="164"/>
      <c r="P1" s="75"/>
    </row>
    <row r="2" spans="1:16" s="92" customFormat="1" ht="24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53"/>
      <c r="M2" s="164" t="s">
        <v>106</v>
      </c>
      <c r="N2" s="164"/>
      <c r="O2" s="164"/>
      <c r="P2" s="75"/>
    </row>
    <row r="3" spans="1:16" s="92" customFormat="1" ht="24" customHeight="1">
      <c r="A3" s="91" t="str">
        <f>ส่วนของผู้ถือหุ้นงบรวม!A3</f>
        <v>สำหรับงวดหกเดือนสิ้นสุดวันที่ 30 มิถุนายน 2557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21" customHeight="1">
      <c r="A4" s="86"/>
      <c r="B4" s="86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2.5" customHeight="1">
      <c r="A5" s="86"/>
      <c r="B5" s="86"/>
      <c r="D5" s="4"/>
      <c r="E5" s="163" t="s">
        <v>125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1:16" ht="22.5" customHeight="1">
      <c r="A6" s="86"/>
      <c r="B6" s="86"/>
      <c r="D6" s="4"/>
      <c r="E6" s="162" t="s">
        <v>81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2"/>
    </row>
    <row r="7" spans="1:16" ht="22.5" customHeight="1">
      <c r="A7" s="86"/>
      <c r="B7" s="86"/>
      <c r="D7" s="4"/>
      <c r="E7" s="2"/>
      <c r="F7" s="2"/>
      <c r="G7" s="2"/>
      <c r="H7" s="2"/>
      <c r="I7" s="99"/>
      <c r="J7" s="99"/>
      <c r="K7" s="99"/>
      <c r="L7" s="2"/>
      <c r="M7" s="99" t="s">
        <v>68</v>
      </c>
      <c r="N7" s="93"/>
      <c r="O7" s="2"/>
      <c r="P7" s="2"/>
    </row>
    <row r="8" spans="1:16" ht="22.5" customHeight="1">
      <c r="A8" s="86"/>
      <c r="B8" s="86"/>
      <c r="D8" s="4"/>
      <c r="E8" s="2"/>
      <c r="F8" s="2"/>
      <c r="G8" s="2"/>
      <c r="H8" s="2"/>
      <c r="I8" s="165"/>
      <c r="J8" s="165"/>
      <c r="K8" s="165"/>
      <c r="L8" s="2"/>
      <c r="M8" s="155" t="s">
        <v>20</v>
      </c>
      <c r="N8" s="4"/>
      <c r="O8" s="2"/>
      <c r="P8" s="2"/>
    </row>
    <row r="9" spans="1:16" ht="22.5" customHeight="1">
      <c r="A9" s="86"/>
      <c r="B9" s="86"/>
      <c r="D9" s="4"/>
      <c r="E9" s="2"/>
      <c r="F9" s="2"/>
      <c r="G9" s="2"/>
      <c r="H9" s="2"/>
      <c r="I9" s="2"/>
      <c r="J9" s="2"/>
      <c r="K9" s="2"/>
      <c r="L9" s="2"/>
      <c r="M9" s="140" t="s">
        <v>127</v>
      </c>
      <c r="N9" s="2"/>
      <c r="O9" s="2"/>
      <c r="P9" s="2"/>
    </row>
    <row r="10" spans="1:16" ht="22.5" customHeight="1">
      <c r="A10" s="86"/>
      <c r="B10" s="86"/>
      <c r="D10" s="2"/>
      <c r="E10" s="2"/>
      <c r="F10" s="2"/>
      <c r="G10" s="2"/>
      <c r="H10" s="2"/>
      <c r="I10" s="163" t="s">
        <v>76</v>
      </c>
      <c r="J10" s="163"/>
      <c r="K10" s="163"/>
      <c r="L10" s="2"/>
      <c r="M10" s="2" t="s">
        <v>92</v>
      </c>
      <c r="N10" s="2"/>
      <c r="O10" s="2"/>
      <c r="P10" s="2"/>
    </row>
    <row r="11" spans="1:16" ht="22.5" customHeight="1">
      <c r="A11" s="86"/>
      <c r="B11" s="86"/>
      <c r="D11" s="2"/>
      <c r="E11" s="94" t="s">
        <v>85</v>
      </c>
      <c r="F11" s="2"/>
      <c r="G11" s="2"/>
      <c r="H11" s="2"/>
      <c r="I11" s="2" t="s">
        <v>88</v>
      </c>
      <c r="J11" s="2"/>
      <c r="K11" s="2"/>
      <c r="L11" s="2"/>
      <c r="M11" s="2" t="s">
        <v>93</v>
      </c>
      <c r="N11" s="2"/>
      <c r="O11" s="2" t="s">
        <v>77</v>
      </c>
      <c r="P11" s="2"/>
    </row>
    <row r="12" spans="1:16" ht="22.5" customHeight="1">
      <c r="A12" s="4"/>
      <c r="B12" s="4"/>
      <c r="C12" s="95" t="s">
        <v>2</v>
      </c>
      <c r="D12" s="2"/>
      <c r="E12" s="95" t="s">
        <v>86</v>
      </c>
      <c r="F12" s="2"/>
      <c r="G12" s="89" t="s">
        <v>50</v>
      </c>
      <c r="H12" s="2"/>
      <c r="I12" s="89" t="s">
        <v>70</v>
      </c>
      <c r="J12" s="2"/>
      <c r="K12" s="89" t="s">
        <v>46</v>
      </c>
      <c r="L12" s="2"/>
      <c r="M12" s="89" t="s">
        <v>94</v>
      </c>
      <c r="N12" s="2"/>
      <c r="O12" s="89" t="s">
        <v>20</v>
      </c>
      <c r="P12" s="2"/>
    </row>
    <row r="13" spans="1:16" ht="13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>
      <c r="A14" s="103" t="s">
        <v>111</v>
      </c>
      <c r="B14" s="4"/>
      <c r="D14" s="2"/>
      <c r="E14" s="97">
        <v>900000</v>
      </c>
      <c r="G14" s="97">
        <v>195672</v>
      </c>
      <c r="I14" s="97">
        <v>7615</v>
      </c>
      <c r="K14" s="97">
        <f>'งบแสดงฐานะการเงิน '!N69</f>
        <v>41313</v>
      </c>
      <c r="M14" s="97">
        <v>-44969</v>
      </c>
      <c r="O14" s="10">
        <f>SUM(E14:M14)</f>
        <v>1099631</v>
      </c>
      <c r="P14" s="2"/>
    </row>
    <row r="15" spans="1:16" ht="22.5" customHeight="1">
      <c r="A15" s="8" t="s">
        <v>132</v>
      </c>
      <c r="B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2.5" customHeight="1">
      <c r="A16" s="4" t="s">
        <v>112</v>
      </c>
      <c r="B16" s="4"/>
      <c r="D16" s="2"/>
      <c r="E16" s="2" t="s">
        <v>43</v>
      </c>
      <c r="F16" s="2"/>
      <c r="G16" s="2" t="s">
        <v>43</v>
      </c>
      <c r="H16" s="2"/>
      <c r="I16" s="2" t="s">
        <v>43</v>
      </c>
      <c r="J16" s="2"/>
      <c r="K16" s="135">
        <f>+'งบกำไรขาดทุนเบ็ดเสร็จ(m6)'!K30</f>
        <v>-9107</v>
      </c>
      <c r="L16" s="2"/>
      <c r="M16" s="2" t="s">
        <v>43</v>
      </c>
      <c r="N16" s="2"/>
      <c r="O16" s="10">
        <f>SUM(E16:M16)</f>
        <v>-9107</v>
      </c>
      <c r="P16" s="2"/>
    </row>
    <row r="17" spans="1:16" ht="22.5" customHeight="1">
      <c r="A17" s="4" t="s">
        <v>127</v>
      </c>
      <c r="B17" s="4"/>
      <c r="D17" s="2"/>
      <c r="E17" s="2" t="s">
        <v>43</v>
      </c>
      <c r="F17" s="2"/>
      <c r="G17" s="2" t="s">
        <v>43</v>
      </c>
      <c r="H17" s="2"/>
      <c r="I17" s="2" t="s">
        <v>43</v>
      </c>
      <c r="J17" s="2"/>
      <c r="K17" s="2" t="s">
        <v>43</v>
      </c>
      <c r="L17" s="2"/>
      <c r="M17" s="135">
        <f>+'งบกำไรขาดทุนเบ็ดเสร็จ(m6)'!K38</f>
        <v>30928</v>
      </c>
      <c r="N17" s="2"/>
      <c r="O17" s="10">
        <f>SUM(E17:M17)</f>
        <v>30928</v>
      </c>
      <c r="P17" s="2"/>
    </row>
    <row r="18" spans="1:16" ht="22.5" customHeight="1">
      <c r="A18" s="8" t="s">
        <v>133</v>
      </c>
      <c r="B18" s="4"/>
      <c r="D18" s="2"/>
      <c r="E18" s="147" t="s">
        <v>43</v>
      </c>
      <c r="F18" s="2"/>
      <c r="G18" s="147" t="s">
        <v>43</v>
      </c>
      <c r="H18" s="2"/>
      <c r="I18" s="147" t="s">
        <v>43</v>
      </c>
      <c r="J18" s="2"/>
      <c r="K18" s="64">
        <f>SUM(K16:K17)</f>
        <v>-9107</v>
      </c>
      <c r="L18" s="2"/>
      <c r="M18" s="64">
        <f>SUM(M16:M17)</f>
        <v>30928</v>
      </c>
      <c r="N18" s="2"/>
      <c r="O18" s="64">
        <f>SUM(O16:O17)</f>
        <v>21821</v>
      </c>
      <c r="P18" s="2"/>
    </row>
    <row r="19" spans="1:17" ht="22.5" customHeight="1" thickBot="1">
      <c r="A19" s="103" t="s">
        <v>144</v>
      </c>
      <c r="B19" s="4"/>
      <c r="D19" s="2"/>
      <c r="E19" s="69">
        <f>+E14</f>
        <v>900000</v>
      </c>
      <c r="F19" s="2"/>
      <c r="G19" s="69">
        <f>+G14</f>
        <v>195672</v>
      </c>
      <c r="H19" s="2"/>
      <c r="I19" s="69">
        <f>+I14</f>
        <v>7615</v>
      </c>
      <c r="J19" s="2"/>
      <c r="K19" s="69">
        <f>+K14+K18</f>
        <v>32206</v>
      </c>
      <c r="L19" s="2"/>
      <c r="M19" s="69">
        <f>+M14+M18</f>
        <v>-14041</v>
      </c>
      <c r="N19" s="2"/>
      <c r="O19" s="69">
        <f>+O14+O18</f>
        <v>1121452</v>
      </c>
      <c r="P19" s="2"/>
      <c r="Q19" s="104">
        <f>O19-'งบแสดงฐานะการเงิน '!L75</f>
        <v>0</v>
      </c>
    </row>
    <row r="20" spans="1:16" ht="13.5" customHeight="1" thickTop="1">
      <c r="A20" s="4"/>
      <c r="B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2.5" customHeight="1">
      <c r="A21" s="103" t="s">
        <v>113</v>
      </c>
      <c r="B21" s="4"/>
      <c r="D21" s="2"/>
      <c r="E21" s="97">
        <v>900000</v>
      </c>
      <c r="G21" s="97">
        <v>195672</v>
      </c>
      <c r="I21" s="97">
        <v>7085</v>
      </c>
      <c r="K21" s="97">
        <v>31456</v>
      </c>
      <c r="M21" s="97">
        <v>-69344</v>
      </c>
      <c r="O21" s="10">
        <f>SUM(E21:M21)</f>
        <v>1064869</v>
      </c>
      <c r="P21" s="2"/>
    </row>
    <row r="22" spans="1:16" ht="22.5" customHeight="1">
      <c r="A22" s="8" t="s">
        <v>132</v>
      </c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2.5" customHeight="1">
      <c r="A23" s="4" t="s">
        <v>110</v>
      </c>
      <c r="B23" s="4"/>
      <c r="D23" s="2"/>
      <c r="E23" s="2" t="s">
        <v>43</v>
      </c>
      <c r="F23" s="2"/>
      <c r="G23" s="2" t="s">
        <v>43</v>
      </c>
      <c r="H23" s="2"/>
      <c r="I23" s="2" t="s">
        <v>43</v>
      </c>
      <c r="J23" s="2"/>
      <c r="K23" s="135">
        <f>+'งบกำไรขาดทุนเบ็ดเสร็จ(m6)'!M30</f>
        <v>5204</v>
      </c>
      <c r="L23" s="2"/>
      <c r="M23" s="2" t="s">
        <v>43</v>
      </c>
      <c r="N23" s="2"/>
      <c r="O23" s="10">
        <f>SUM(E23:K23)</f>
        <v>5204</v>
      </c>
      <c r="P23" s="2"/>
    </row>
    <row r="24" spans="1:16" ht="22.5" customHeight="1">
      <c r="A24" s="4" t="s">
        <v>127</v>
      </c>
      <c r="B24" s="4"/>
      <c r="D24" s="2"/>
      <c r="E24" s="2" t="s">
        <v>43</v>
      </c>
      <c r="F24" s="2"/>
      <c r="G24" s="2" t="s">
        <v>43</v>
      </c>
      <c r="H24" s="2"/>
      <c r="I24" s="2" t="s">
        <v>43</v>
      </c>
      <c r="J24" s="2"/>
      <c r="K24" s="148" t="s">
        <v>43</v>
      </c>
      <c r="L24" s="2"/>
      <c r="M24" s="135">
        <f>+'งบกำไรขาดทุนเบ็ดเสร็จ(m6)'!M38</f>
        <v>1805</v>
      </c>
      <c r="N24" s="2"/>
      <c r="O24" s="10">
        <f>SUM(E24:M24)</f>
        <v>1805</v>
      </c>
      <c r="P24" s="2"/>
    </row>
    <row r="25" spans="1:16" ht="22.5" customHeight="1">
      <c r="A25" s="8" t="s">
        <v>133</v>
      </c>
      <c r="B25" s="4"/>
      <c r="D25" s="2"/>
      <c r="E25" s="147" t="s">
        <v>43</v>
      </c>
      <c r="F25" s="2"/>
      <c r="G25" s="147" t="s">
        <v>43</v>
      </c>
      <c r="H25" s="2"/>
      <c r="I25" s="147" t="s">
        <v>43</v>
      </c>
      <c r="J25" s="2"/>
      <c r="K25" s="64">
        <f>SUM(K23:K24)</f>
        <v>5204</v>
      </c>
      <c r="L25" s="2"/>
      <c r="M25" s="64">
        <f>SUM(M23:M24)</f>
        <v>1805</v>
      </c>
      <c r="N25" s="2"/>
      <c r="O25" s="64">
        <f>SUM(O23:O24)</f>
        <v>7009</v>
      </c>
      <c r="P25" s="2"/>
    </row>
    <row r="26" spans="1:16" ht="22.5" customHeight="1" thickBot="1">
      <c r="A26" s="103" t="s">
        <v>149</v>
      </c>
      <c r="B26" s="4"/>
      <c r="D26" s="2"/>
      <c r="E26" s="69">
        <f>+E21</f>
        <v>900000</v>
      </c>
      <c r="F26" s="2"/>
      <c r="G26" s="69">
        <f>+G21</f>
        <v>195672</v>
      </c>
      <c r="H26" s="2"/>
      <c r="I26" s="69">
        <f>+I21</f>
        <v>7085</v>
      </c>
      <c r="J26" s="2"/>
      <c r="K26" s="69">
        <f>+K21+K25</f>
        <v>36660</v>
      </c>
      <c r="L26" s="2"/>
      <c r="M26" s="69">
        <f>+M21+M25</f>
        <v>-67539</v>
      </c>
      <c r="N26" s="2"/>
      <c r="O26" s="69">
        <f>+O21+O25</f>
        <v>1071878</v>
      </c>
      <c r="P26" s="2"/>
    </row>
    <row r="27" spans="1:16" ht="22.5" customHeight="1" thickTop="1">
      <c r="A27" s="4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2.5" customHeight="1">
      <c r="A28" s="4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2.5" customHeight="1">
      <c r="A29" s="84"/>
      <c r="B29" s="84"/>
      <c r="C29" s="129"/>
      <c r="D29" s="10"/>
      <c r="E29" s="10"/>
      <c r="F29" s="10"/>
      <c r="G29" s="10"/>
      <c r="H29" s="10"/>
      <c r="I29" s="10"/>
      <c r="J29" s="10"/>
      <c r="K29" s="10"/>
      <c r="L29" s="10"/>
      <c r="M29" s="87"/>
      <c r="N29" s="4"/>
      <c r="O29" s="10"/>
      <c r="P29" s="10"/>
    </row>
    <row r="30" spans="1:16" ht="22.5" customHeight="1">
      <c r="A30" s="84"/>
      <c r="B30" s="84"/>
      <c r="D30" s="44"/>
      <c r="E30" s="10"/>
      <c r="F30" s="44"/>
      <c r="G30" s="10"/>
      <c r="H30" s="44"/>
      <c r="I30" s="10"/>
      <c r="J30" s="44"/>
      <c r="K30" s="10"/>
      <c r="L30" s="44"/>
      <c r="M30" s="10"/>
      <c r="N30" s="10"/>
      <c r="O30" s="10"/>
      <c r="P30" s="10"/>
    </row>
    <row r="31" spans="1:16" ht="22.5" customHeight="1">
      <c r="A31" s="86"/>
      <c r="B31" s="86"/>
      <c r="C31" s="100"/>
      <c r="D31" s="10"/>
      <c r="E31" s="10"/>
      <c r="F31" s="10"/>
      <c r="G31" s="10"/>
      <c r="H31" s="10"/>
      <c r="I31" s="34"/>
      <c r="J31" s="10"/>
      <c r="K31" s="10"/>
      <c r="L31" s="10"/>
      <c r="O31" s="10"/>
      <c r="P31" s="10"/>
    </row>
    <row r="32" spans="1:16" ht="22.5" customHeight="1">
      <c r="A32" s="86"/>
      <c r="B32" s="86"/>
      <c r="D32" s="10"/>
      <c r="E32" s="10"/>
      <c r="F32" s="10"/>
      <c r="G32" s="10"/>
      <c r="H32" s="10"/>
      <c r="I32" s="48"/>
      <c r="J32" s="10"/>
      <c r="K32" s="10"/>
      <c r="L32" s="10"/>
      <c r="O32" s="10"/>
      <c r="P32" s="10"/>
    </row>
    <row r="82" ht="22.5" customHeight="1">
      <c r="F82" s="83" t="s">
        <v>64</v>
      </c>
    </row>
  </sheetData>
  <sheetProtection/>
  <mergeCells count="6">
    <mergeCell ref="M1:O1"/>
    <mergeCell ref="M2:O2"/>
    <mergeCell ref="I10:K10"/>
    <mergeCell ref="E5:O5"/>
    <mergeCell ref="E6:O6"/>
    <mergeCell ref="I8:K8"/>
  </mergeCells>
  <printOptions/>
  <pageMargins left="0.7086614173228347" right="0.2755905511811024" top="0.7874015748031497" bottom="0.5905511811023623" header="0.3937007874015748" footer="0.3937007874015748"/>
  <pageSetup firstPageNumber="8" useFirstPageNumber="1" horizontalDpi="600" verticalDpi="600" orientation="landscape" paperSize="9" scale="83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120" zoomScaleNormal="120" zoomScaleSheetLayoutView="120" zoomScalePageLayoutView="0" workbookViewId="0" topLeftCell="A15">
      <selection activeCell="E66" sqref="E66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6.7109375" style="17" customWidth="1"/>
    <col min="6" max="6" width="1.421875" style="4" customWidth="1"/>
    <col min="7" max="7" width="14.7109375" style="76" customWidth="1"/>
    <col min="8" max="8" width="1.421875" style="4" customWidth="1"/>
    <col min="9" max="9" width="14.7109375" style="4" customWidth="1"/>
    <col min="10" max="10" width="1.421875" style="4" customWidth="1"/>
    <col min="11" max="11" width="14.7109375" style="11" customWidth="1"/>
    <col min="12" max="12" width="1.421875" style="4" customWidth="1"/>
    <col min="13" max="13" width="14.710937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53" customFormat="1" ht="21" customHeight="1">
      <c r="A1" s="52" t="s">
        <v>0</v>
      </c>
      <c r="B1" s="52"/>
      <c r="C1" s="52"/>
      <c r="D1" s="52"/>
      <c r="E1" s="52"/>
      <c r="F1" s="52"/>
      <c r="G1" s="52"/>
      <c r="H1" s="52"/>
      <c r="L1" s="118"/>
      <c r="M1" s="1" t="s">
        <v>105</v>
      </c>
      <c r="N1" s="72"/>
      <c r="O1" s="72"/>
      <c r="P1" s="72"/>
    </row>
    <row r="2" spans="1:14" s="53" customFormat="1" ht="21" customHeight="1">
      <c r="A2" s="52" t="s">
        <v>30</v>
      </c>
      <c r="B2" s="52"/>
      <c r="C2" s="52"/>
      <c r="D2" s="52"/>
      <c r="E2" s="52"/>
      <c r="F2" s="52"/>
      <c r="G2" s="52"/>
      <c r="H2" s="52"/>
      <c r="L2" s="118"/>
      <c r="M2" s="1" t="s">
        <v>106</v>
      </c>
      <c r="N2" s="75"/>
    </row>
    <row r="3" spans="1:13" s="53" customFormat="1" ht="21.75" customHeight="1">
      <c r="A3" s="139" t="s">
        <v>145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7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3:13" ht="21" customHeight="1">
      <c r="C5" s="120"/>
      <c r="D5" s="120"/>
      <c r="E5" s="120"/>
      <c r="G5" s="163" t="s">
        <v>125</v>
      </c>
      <c r="H5" s="163"/>
      <c r="I5" s="163"/>
      <c r="J5" s="163"/>
      <c r="K5" s="163"/>
      <c r="L5" s="163"/>
      <c r="M5" s="163"/>
    </row>
    <row r="6" spans="3:13" ht="21" customHeight="1">
      <c r="C6" s="120"/>
      <c r="D6" s="120"/>
      <c r="E6" s="120"/>
      <c r="G6" s="162" t="s">
        <v>1</v>
      </c>
      <c r="H6" s="162"/>
      <c r="I6" s="162"/>
      <c r="J6" s="121"/>
      <c r="K6" s="162" t="s">
        <v>81</v>
      </c>
      <c r="L6" s="162"/>
      <c r="M6" s="162"/>
    </row>
    <row r="7" spans="3:13" ht="21" customHeight="1">
      <c r="C7" s="120"/>
      <c r="D7" s="120"/>
      <c r="E7" s="120"/>
      <c r="G7" s="140">
        <v>2557</v>
      </c>
      <c r="H7" s="2"/>
      <c r="I7" s="140">
        <v>2556</v>
      </c>
      <c r="J7" s="121"/>
      <c r="K7" s="140">
        <v>2557</v>
      </c>
      <c r="L7" s="2"/>
      <c r="M7" s="140">
        <v>2556</v>
      </c>
    </row>
    <row r="8" spans="1:13" ht="21" customHeight="1">
      <c r="A8" s="122" t="s">
        <v>31</v>
      </c>
      <c r="C8" s="120"/>
      <c r="D8" s="120"/>
      <c r="E8" s="120"/>
      <c r="G8" s="79"/>
      <c r="I8" s="79"/>
      <c r="J8" s="121"/>
      <c r="K8" s="2"/>
      <c r="L8" s="2"/>
      <c r="M8" s="2"/>
    </row>
    <row r="9" spans="1:13" ht="21" customHeight="1">
      <c r="A9" s="18" t="s">
        <v>117</v>
      </c>
      <c r="F9" s="121"/>
      <c r="G9" s="14">
        <f>+'งบกำไรขาดทุนเบ็ดเสร็จ(m6)'!G26</f>
        <v>-10272</v>
      </c>
      <c r="H9" s="14"/>
      <c r="I9" s="14">
        <f>+'งบกำไรขาดทุนเบ็ดเสร็จ(m6)'!I26</f>
        <v>12381</v>
      </c>
      <c r="J9" s="14"/>
      <c r="K9" s="14">
        <f>+'งบกำไรขาดทุนเบ็ดเสร็จ(m6)'!K26</f>
        <v>-9322</v>
      </c>
      <c r="L9" s="14"/>
      <c r="M9" s="14">
        <f>+'งบกำไรขาดทุนเบ็ดเสร็จ(m6)'!M26</f>
        <v>10401</v>
      </c>
    </row>
    <row r="10" spans="1:13" ht="21" customHeight="1">
      <c r="A10" s="80" t="s">
        <v>47</v>
      </c>
      <c r="F10" s="121"/>
      <c r="G10" s="14"/>
      <c r="H10" s="14"/>
      <c r="I10" s="14"/>
      <c r="J10" s="14"/>
      <c r="K10" s="14"/>
      <c r="L10" s="11"/>
      <c r="M10" s="14"/>
    </row>
    <row r="11" spans="1:13" ht="21" customHeight="1">
      <c r="A11" s="28" t="s">
        <v>32</v>
      </c>
      <c r="F11" s="121"/>
      <c r="G11" s="14">
        <v>12343</v>
      </c>
      <c r="H11" s="14"/>
      <c r="I11" s="14">
        <v>12374</v>
      </c>
      <c r="J11" s="14"/>
      <c r="K11" s="14">
        <v>12104</v>
      </c>
      <c r="L11" s="11"/>
      <c r="M11" s="14">
        <v>12135</v>
      </c>
    </row>
    <row r="12" spans="1:13" ht="21" customHeight="1">
      <c r="A12" s="28" t="s">
        <v>140</v>
      </c>
      <c r="F12" s="121"/>
      <c r="G12" s="14">
        <v>4093</v>
      </c>
      <c r="H12" s="14"/>
      <c r="I12" s="36" t="s">
        <v>43</v>
      </c>
      <c r="J12" s="14"/>
      <c r="K12" s="36" t="s">
        <v>43</v>
      </c>
      <c r="L12" s="11"/>
      <c r="M12" s="36" t="s">
        <v>43</v>
      </c>
    </row>
    <row r="13" spans="1:13" ht="21" customHeight="1">
      <c r="A13" s="28" t="s">
        <v>37</v>
      </c>
      <c r="F13" s="121"/>
      <c r="G13" s="14">
        <v>-483</v>
      </c>
      <c r="H13" s="14"/>
      <c r="I13" s="14">
        <v>-859</v>
      </c>
      <c r="J13" s="14"/>
      <c r="K13" s="14">
        <v>-335</v>
      </c>
      <c r="L13" s="11"/>
      <c r="M13" s="14">
        <v>-199</v>
      </c>
    </row>
    <row r="14" spans="1:13" ht="21" customHeight="1">
      <c r="A14" s="28" t="s">
        <v>143</v>
      </c>
      <c r="F14" s="121"/>
      <c r="G14" s="14">
        <v>-24</v>
      </c>
      <c r="H14" s="14"/>
      <c r="I14" s="14">
        <v>-114</v>
      </c>
      <c r="J14" s="14"/>
      <c r="K14" s="13" t="s">
        <v>43</v>
      </c>
      <c r="L14" s="11"/>
      <c r="M14" s="14">
        <v>-114</v>
      </c>
    </row>
    <row r="15" spans="1:13" ht="21" customHeight="1">
      <c r="A15" s="28" t="s">
        <v>55</v>
      </c>
      <c r="F15" s="121"/>
      <c r="G15" s="13" t="s">
        <v>43</v>
      </c>
      <c r="H15" s="14"/>
      <c r="I15" s="13">
        <v>14</v>
      </c>
      <c r="J15" s="14"/>
      <c r="K15" s="13" t="s">
        <v>43</v>
      </c>
      <c r="L15" s="11"/>
      <c r="M15" s="13">
        <v>311</v>
      </c>
    </row>
    <row r="16" spans="1:13" ht="21" customHeight="1">
      <c r="A16" s="28" t="s">
        <v>151</v>
      </c>
      <c r="F16" s="121"/>
      <c r="G16" s="13">
        <v>-374</v>
      </c>
      <c r="H16" s="14"/>
      <c r="I16" s="13" t="s">
        <v>43</v>
      </c>
      <c r="J16" s="14"/>
      <c r="K16" s="13">
        <v>-374</v>
      </c>
      <c r="L16" s="11"/>
      <c r="M16" s="13" t="s">
        <v>43</v>
      </c>
    </row>
    <row r="17" spans="1:13" ht="21" customHeight="1">
      <c r="A17" s="28" t="s">
        <v>146</v>
      </c>
      <c r="F17" s="121"/>
      <c r="G17" s="13" t="s">
        <v>43</v>
      </c>
      <c r="H17" s="14"/>
      <c r="I17" s="13">
        <v>294</v>
      </c>
      <c r="J17" s="14"/>
      <c r="K17" s="13" t="s">
        <v>43</v>
      </c>
      <c r="L17" s="11"/>
      <c r="M17" s="13" t="s">
        <v>43</v>
      </c>
    </row>
    <row r="18" spans="1:13" ht="21" customHeight="1">
      <c r="A18" s="28" t="s">
        <v>154</v>
      </c>
      <c r="F18" s="121"/>
      <c r="G18" s="13" t="s">
        <v>43</v>
      </c>
      <c r="H18" s="14"/>
      <c r="I18" s="13" t="s">
        <v>43</v>
      </c>
      <c r="J18" s="14"/>
      <c r="K18" s="13">
        <v>4125</v>
      </c>
      <c r="L18" s="11"/>
      <c r="M18" s="13" t="s">
        <v>43</v>
      </c>
    </row>
    <row r="19" spans="1:13" ht="21" customHeight="1">
      <c r="A19" s="28" t="s">
        <v>134</v>
      </c>
      <c r="F19" s="121"/>
      <c r="G19" s="13">
        <v>20083</v>
      </c>
      <c r="H19" s="14"/>
      <c r="I19" s="36" t="s">
        <v>43</v>
      </c>
      <c r="J19" s="14"/>
      <c r="K19" s="13">
        <v>20083</v>
      </c>
      <c r="L19" s="11"/>
      <c r="M19" s="36" t="s">
        <v>43</v>
      </c>
    </row>
    <row r="20" spans="1:13" ht="21" customHeight="1">
      <c r="A20" s="28" t="s">
        <v>161</v>
      </c>
      <c r="F20" s="121"/>
      <c r="G20" s="13">
        <v>1076</v>
      </c>
      <c r="H20" s="14"/>
      <c r="I20" s="13">
        <v>-126</v>
      </c>
      <c r="J20" s="14"/>
      <c r="K20" s="13">
        <v>1076</v>
      </c>
      <c r="L20" s="11"/>
      <c r="M20" s="13">
        <v>-126</v>
      </c>
    </row>
    <row r="21" spans="1:13" ht="21" customHeight="1">
      <c r="A21" s="28" t="s">
        <v>152</v>
      </c>
      <c r="F21" s="121"/>
      <c r="G21" s="13">
        <v>116</v>
      </c>
      <c r="H21" s="14"/>
      <c r="I21" s="13" t="s">
        <v>43</v>
      </c>
      <c r="J21" s="14"/>
      <c r="K21" s="13">
        <v>116</v>
      </c>
      <c r="L21" s="11"/>
      <c r="M21" s="13" t="s">
        <v>43</v>
      </c>
    </row>
    <row r="22" spans="1:13" ht="21" customHeight="1">
      <c r="A22" s="28" t="s">
        <v>147</v>
      </c>
      <c r="F22" s="121"/>
      <c r="G22" s="13" t="s">
        <v>43</v>
      </c>
      <c r="H22" s="14"/>
      <c r="I22" s="13">
        <v>10231</v>
      </c>
      <c r="J22" s="14"/>
      <c r="K22" s="13" t="s">
        <v>43</v>
      </c>
      <c r="L22" s="11"/>
      <c r="M22" s="13">
        <v>10231</v>
      </c>
    </row>
    <row r="23" spans="1:13" ht="21" customHeight="1">
      <c r="A23" s="31" t="s">
        <v>75</v>
      </c>
      <c r="F23" s="121"/>
      <c r="G23" s="13">
        <v>1</v>
      </c>
      <c r="H23" s="14"/>
      <c r="I23" s="13">
        <v>17</v>
      </c>
      <c r="J23" s="14"/>
      <c r="K23" s="13">
        <v>1</v>
      </c>
      <c r="L23" s="11"/>
      <c r="M23" s="13">
        <v>1</v>
      </c>
    </row>
    <row r="24" spans="1:13" ht="21" customHeight="1">
      <c r="A24" s="18" t="s">
        <v>91</v>
      </c>
      <c r="F24" s="121"/>
      <c r="G24" s="123"/>
      <c r="H24" s="14"/>
      <c r="I24" s="123"/>
      <c r="J24" s="14"/>
      <c r="K24" s="123"/>
      <c r="L24" s="11"/>
      <c r="M24" s="123"/>
    </row>
    <row r="25" spans="1:13" ht="21" customHeight="1">
      <c r="A25" s="18" t="s">
        <v>89</v>
      </c>
      <c r="F25" s="121"/>
      <c r="G25" s="13">
        <f>SUM(G9:G23)</f>
        <v>26559</v>
      </c>
      <c r="H25" s="13"/>
      <c r="I25" s="13">
        <f>SUM(I9:I23)</f>
        <v>34212</v>
      </c>
      <c r="J25" s="13"/>
      <c r="K25" s="13">
        <f>SUM(K9:K23)</f>
        <v>27474</v>
      </c>
      <c r="L25" s="13"/>
      <c r="M25" s="13">
        <f>SUM(M9:M23)</f>
        <v>32640</v>
      </c>
    </row>
    <row r="26" spans="1:13" ht="21" customHeight="1">
      <c r="A26" s="122" t="s">
        <v>33</v>
      </c>
      <c r="F26" s="121"/>
      <c r="G26" s="14"/>
      <c r="H26" s="14"/>
      <c r="I26" s="14"/>
      <c r="J26" s="14"/>
      <c r="K26" s="13"/>
      <c r="L26" s="11"/>
      <c r="M26" s="11"/>
    </row>
    <row r="27" spans="1:13" ht="21" customHeight="1">
      <c r="A27" s="28" t="s">
        <v>78</v>
      </c>
      <c r="F27" s="121"/>
      <c r="G27" s="14">
        <v>-6835</v>
      </c>
      <c r="H27" s="14"/>
      <c r="I27" s="14">
        <v>-17321</v>
      </c>
      <c r="J27" s="14"/>
      <c r="K27" s="14">
        <v>-6873</v>
      </c>
      <c r="L27" s="11"/>
      <c r="M27" s="14">
        <v>-14258</v>
      </c>
    </row>
    <row r="28" spans="1:13" ht="21" customHeight="1">
      <c r="A28" s="28" t="s">
        <v>26</v>
      </c>
      <c r="F28" s="121"/>
      <c r="G28" s="14">
        <v>61562</v>
      </c>
      <c r="H28" s="14"/>
      <c r="I28" s="14">
        <v>59741</v>
      </c>
      <c r="J28" s="14"/>
      <c r="K28" s="14">
        <v>60180</v>
      </c>
      <c r="L28" s="11"/>
      <c r="M28" s="14">
        <v>31641</v>
      </c>
    </row>
    <row r="29" spans="1:13" ht="21" customHeight="1">
      <c r="A29" s="28" t="s">
        <v>8</v>
      </c>
      <c r="F29" s="121"/>
      <c r="G29" s="14">
        <v>36</v>
      </c>
      <c r="H29" s="14"/>
      <c r="I29" s="14">
        <v>-66</v>
      </c>
      <c r="J29" s="14"/>
      <c r="K29" s="14">
        <v>36</v>
      </c>
      <c r="L29" s="11"/>
      <c r="M29" s="13">
        <v>-66</v>
      </c>
    </row>
    <row r="30" spans="1:13" ht="21" customHeight="1">
      <c r="A30" s="28" t="s">
        <v>11</v>
      </c>
      <c r="F30" s="121"/>
      <c r="G30" s="14">
        <v>-31377</v>
      </c>
      <c r="H30" s="14"/>
      <c r="I30" s="36">
        <v>184</v>
      </c>
      <c r="J30" s="14"/>
      <c r="K30" s="14">
        <v>-31354</v>
      </c>
      <c r="L30" s="11"/>
      <c r="M30" s="36">
        <v>-2</v>
      </c>
    </row>
    <row r="31" spans="1:13" ht="21" customHeight="1">
      <c r="A31" s="122" t="s">
        <v>34</v>
      </c>
      <c r="F31" s="121"/>
      <c r="G31" s="14"/>
      <c r="H31" s="14"/>
      <c r="I31" s="14"/>
      <c r="J31" s="14"/>
      <c r="K31" s="14"/>
      <c r="L31" s="11"/>
      <c r="M31" s="14"/>
    </row>
    <row r="32" spans="1:13" ht="21" customHeight="1">
      <c r="A32" s="37" t="s">
        <v>98</v>
      </c>
      <c r="B32" s="124"/>
      <c r="E32" s="4"/>
      <c r="F32" s="121"/>
      <c r="G32" s="14">
        <v>11627</v>
      </c>
      <c r="H32" s="14"/>
      <c r="I32" s="14">
        <v>-5333</v>
      </c>
      <c r="J32" s="14"/>
      <c r="K32" s="14">
        <v>4266</v>
      </c>
      <c r="L32" s="11"/>
      <c r="M32" s="14">
        <v>-4206</v>
      </c>
    </row>
    <row r="33" spans="1:13" ht="21" customHeight="1">
      <c r="A33" s="37" t="s">
        <v>75</v>
      </c>
      <c r="B33" s="124"/>
      <c r="E33" s="4"/>
      <c r="F33" s="121"/>
      <c r="G33" s="36">
        <v>-619</v>
      </c>
      <c r="H33" s="14"/>
      <c r="I33" s="13" t="s">
        <v>43</v>
      </c>
      <c r="J33" s="14"/>
      <c r="K33" s="36">
        <v>1</v>
      </c>
      <c r="L33" s="11"/>
      <c r="M33" s="13" t="s">
        <v>43</v>
      </c>
    </row>
    <row r="34" spans="1:13" ht="21" customHeight="1">
      <c r="A34" s="28" t="s">
        <v>153</v>
      </c>
      <c r="B34" s="124"/>
      <c r="E34" s="4"/>
      <c r="F34" s="121"/>
      <c r="G34" s="102">
        <v>-2382</v>
      </c>
      <c r="H34" s="14"/>
      <c r="I34" s="78" t="s">
        <v>43</v>
      </c>
      <c r="J34" s="14"/>
      <c r="K34" s="102">
        <v>-2382</v>
      </c>
      <c r="L34" s="11"/>
      <c r="M34" s="78" t="s">
        <v>43</v>
      </c>
    </row>
    <row r="35" spans="1:13" ht="21" customHeight="1">
      <c r="A35" s="122" t="s">
        <v>66</v>
      </c>
      <c r="B35" s="124"/>
      <c r="E35" s="4"/>
      <c r="F35" s="121"/>
      <c r="G35" s="14">
        <f>SUM(G25:G34)</f>
        <v>58571</v>
      </c>
      <c r="H35" s="14"/>
      <c r="I35" s="143">
        <f>SUM(I25:I33)</f>
        <v>71417</v>
      </c>
      <c r="J35" s="14"/>
      <c r="K35" s="14">
        <f>SUM(K25:K34)</f>
        <v>51348</v>
      </c>
      <c r="L35" s="11"/>
      <c r="M35" s="14">
        <f>SUM(M25:M33)</f>
        <v>45749</v>
      </c>
    </row>
    <row r="36" spans="1:13" s="53" customFormat="1" ht="21" customHeight="1">
      <c r="A36" s="31" t="s">
        <v>38</v>
      </c>
      <c r="B36" s="4"/>
      <c r="C36" s="17"/>
      <c r="D36" s="17"/>
      <c r="E36" s="17"/>
      <c r="F36" s="121"/>
      <c r="G36" s="13" t="s">
        <v>43</v>
      </c>
      <c r="H36" s="14"/>
      <c r="I36" s="13">
        <v>-6</v>
      </c>
      <c r="J36" s="14"/>
      <c r="K36" s="13" t="s">
        <v>43</v>
      </c>
      <c r="L36" s="11"/>
      <c r="M36" s="36">
        <v>-541</v>
      </c>
    </row>
    <row r="37" spans="1:13" s="53" customFormat="1" ht="21" customHeight="1">
      <c r="A37" s="28" t="s">
        <v>90</v>
      </c>
      <c r="B37" s="4"/>
      <c r="C37" s="17"/>
      <c r="D37" s="17"/>
      <c r="E37" s="17"/>
      <c r="F37" s="121"/>
      <c r="G37" s="14">
        <v>-4856</v>
      </c>
      <c r="H37" s="14"/>
      <c r="I37" s="14">
        <v>-4779</v>
      </c>
      <c r="J37" s="14"/>
      <c r="K37" s="11">
        <v>-4807</v>
      </c>
      <c r="L37" s="11"/>
      <c r="M37" s="14">
        <v>-4422</v>
      </c>
    </row>
    <row r="38" spans="1:13" s="53" customFormat="1" ht="21" customHeight="1">
      <c r="A38" s="28" t="s">
        <v>102</v>
      </c>
      <c r="B38" s="4"/>
      <c r="C38" s="17"/>
      <c r="D38" s="17"/>
      <c r="E38" s="17"/>
      <c r="F38" s="121"/>
      <c r="G38" s="13" t="s">
        <v>43</v>
      </c>
      <c r="H38" s="14"/>
      <c r="I38" s="36">
        <v>40330</v>
      </c>
      <c r="J38" s="14"/>
      <c r="K38" s="13" t="s">
        <v>43</v>
      </c>
      <c r="L38" s="11"/>
      <c r="M38" s="36">
        <v>40330</v>
      </c>
    </row>
    <row r="39" spans="1:13" ht="21" customHeight="1">
      <c r="A39" s="122" t="s">
        <v>65</v>
      </c>
      <c r="D39" s="125"/>
      <c r="E39" s="125"/>
      <c r="F39" s="121"/>
      <c r="G39" s="74">
        <f>SUM(G35:G38)</f>
        <v>53715</v>
      </c>
      <c r="H39" s="11"/>
      <c r="I39" s="74">
        <f>SUM(I35:J38)</f>
        <v>106962</v>
      </c>
      <c r="J39" s="11"/>
      <c r="K39" s="74">
        <f>SUM(K35:K38)</f>
        <v>46541</v>
      </c>
      <c r="L39" s="11"/>
      <c r="M39" s="74">
        <f>SUM(M35:M38)</f>
        <v>81116</v>
      </c>
    </row>
    <row r="40" spans="1:13" ht="21" customHeight="1">
      <c r="A40" s="52" t="s">
        <v>0</v>
      </c>
      <c r="B40" s="52"/>
      <c r="C40" s="52"/>
      <c r="D40" s="52"/>
      <c r="E40" s="52"/>
      <c r="F40" s="52"/>
      <c r="G40" s="52"/>
      <c r="H40" s="52"/>
      <c r="I40" s="53"/>
      <c r="J40" s="53"/>
      <c r="K40" s="53"/>
      <c r="L40" s="118"/>
      <c r="M40" s="1" t="s">
        <v>105</v>
      </c>
    </row>
    <row r="41" spans="1:13" ht="21" customHeight="1">
      <c r="A41" s="52" t="s">
        <v>51</v>
      </c>
      <c r="B41" s="52"/>
      <c r="C41" s="52"/>
      <c r="D41" s="52"/>
      <c r="E41" s="52"/>
      <c r="F41" s="52"/>
      <c r="G41" s="52"/>
      <c r="H41" s="52"/>
      <c r="I41" s="53"/>
      <c r="J41" s="53"/>
      <c r="K41" s="53"/>
      <c r="L41" s="118"/>
      <c r="M41" s="1" t="s">
        <v>106</v>
      </c>
    </row>
    <row r="42" spans="1:13" ht="21" customHeight="1">
      <c r="A42" s="139" t="s">
        <v>145</v>
      </c>
      <c r="B42" s="52"/>
      <c r="C42" s="52"/>
      <c r="D42" s="52"/>
      <c r="E42" s="52"/>
      <c r="F42" s="52"/>
      <c r="G42" s="52"/>
      <c r="H42" s="52"/>
      <c r="I42" s="53"/>
      <c r="J42" s="53"/>
      <c r="K42" s="53"/>
      <c r="L42" s="53"/>
      <c r="M42" s="75"/>
    </row>
    <row r="43" spans="1:13" ht="7.5" customHeight="1">
      <c r="A43" s="119"/>
      <c r="B43" s="52"/>
      <c r="C43" s="52"/>
      <c r="D43" s="52"/>
      <c r="E43" s="52"/>
      <c r="F43" s="52"/>
      <c r="G43" s="52"/>
      <c r="H43" s="52"/>
      <c r="I43" s="53"/>
      <c r="J43" s="53"/>
      <c r="K43" s="53"/>
      <c r="L43" s="53"/>
      <c r="M43" s="75"/>
    </row>
    <row r="44" spans="3:13" ht="21" customHeight="1">
      <c r="C44" s="120"/>
      <c r="D44" s="120"/>
      <c r="E44" s="120"/>
      <c r="G44" s="163" t="s">
        <v>125</v>
      </c>
      <c r="H44" s="163"/>
      <c r="I44" s="163"/>
      <c r="J44" s="163"/>
      <c r="K44" s="163"/>
      <c r="L44" s="163"/>
      <c r="M44" s="163"/>
    </row>
    <row r="45" spans="3:13" ht="21" customHeight="1">
      <c r="C45" s="120"/>
      <c r="D45" s="120"/>
      <c r="E45" s="120"/>
      <c r="G45" s="162" t="s">
        <v>1</v>
      </c>
      <c r="H45" s="162"/>
      <c r="I45" s="162"/>
      <c r="J45" s="121"/>
      <c r="K45" s="162" t="s">
        <v>81</v>
      </c>
      <c r="L45" s="162"/>
      <c r="M45" s="162"/>
    </row>
    <row r="46" spans="3:13" ht="21" customHeight="1">
      <c r="C46" s="120"/>
      <c r="D46" s="120"/>
      <c r="E46" s="120"/>
      <c r="G46" s="140">
        <v>2557</v>
      </c>
      <c r="H46" s="2"/>
      <c r="I46" s="140">
        <v>2556</v>
      </c>
      <c r="J46" s="121"/>
      <c r="K46" s="140">
        <v>2557</v>
      </c>
      <c r="L46" s="2"/>
      <c r="M46" s="140">
        <v>2556</v>
      </c>
    </row>
    <row r="47" spans="1:13" ht="21" customHeight="1">
      <c r="A47" s="122" t="s">
        <v>35</v>
      </c>
      <c r="D47" s="125"/>
      <c r="E47" s="125"/>
      <c r="F47" s="121"/>
      <c r="H47" s="121"/>
      <c r="I47" s="76"/>
      <c r="J47" s="10"/>
      <c r="K47" s="10"/>
      <c r="L47" s="87"/>
      <c r="M47" s="10"/>
    </row>
    <row r="48" spans="1:13" ht="21" customHeight="1">
      <c r="A48" s="28" t="s">
        <v>116</v>
      </c>
      <c r="G48" s="14">
        <v>-6468</v>
      </c>
      <c r="H48" s="11"/>
      <c r="I48" s="13">
        <v>-6160</v>
      </c>
      <c r="J48" s="14"/>
      <c r="K48" s="13">
        <v>-6468</v>
      </c>
      <c r="L48" s="14"/>
      <c r="M48" s="13">
        <v>-6160</v>
      </c>
    </row>
    <row r="49" spans="1:13" ht="21" customHeight="1">
      <c r="A49" s="28" t="s">
        <v>121</v>
      </c>
      <c r="G49" s="14">
        <v>45590</v>
      </c>
      <c r="H49" s="11"/>
      <c r="I49" s="13" t="s">
        <v>43</v>
      </c>
      <c r="J49" s="14"/>
      <c r="K49" s="36">
        <v>45590</v>
      </c>
      <c r="L49" s="14"/>
      <c r="M49" s="36" t="s">
        <v>43</v>
      </c>
    </row>
    <row r="50" spans="1:15" ht="21" customHeight="1">
      <c r="A50" s="4" t="s">
        <v>96</v>
      </c>
      <c r="G50" s="133" t="s">
        <v>43</v>
      </c>
      <c r="I50" s="36" t="s">
        <v>43</v>
      </c>
      <c r="K50" s="13" t="s">
        <v>43</v>
      </c>
      <c r="M50" s="36">
        <v>30000</v>
      </c>
      <c r="O50" s="77"/>
    </row>
    <row r="51" spans="1:13" ht="21" customHeight="1">
      <c r="A51" s="28" t="s">
        <v>141</v>
      </c>
      <c r="G51" s="14">
        <v>-54859</v>
      </c>
      <c r="I51" s="36">
        <v>-1035</v>
      </c>
      <c r="J51" s="14"/>
      <c r="K51" s="36">
        <v>-51333</v>
      </c>
      <c r="L51" s="14"/>
      <c r="M51" s="13" t="s">
        <v>43</v>
      </c>
    </row>
    <row r="52" spans="1:15" ht="21" customHeight="1">
      <c r="A52" s="4" t="s">
        <v>103</v>
      </c>
      <c r="C52" s="4"/>
      <c r="D52" s="4"/>
      <c r="E52" s="4"/>
      <c r="G52" s="14">
        <v>-25064</v>
      </c>
      <c r="I52" s="36" t="s">
        <v>43</v>
      </c>
      <c r="K52" s="36" t="s">
        <v>43</v>
      </c>
      <c r="M52" s="36" t="s">
        <v>43</v>
      </c>
      <c r="O52" s="77"/>
    </row>
    <row r="53" spans="1:13" ht="21" customHeight="1">
      <c r="A53" s="28" t="s">
        <v>101</v>
      </c>
      <c r="G53" s="14">
        <v>-5341</v>
      </c>
      <c r="H53" s="11"/>
      <c r="I53" s="14">
        <v>-7163</v>
      </c>
      <c r="J53" s="14"/>
      <c r="K53" s="14">
        <v>-5341</v>
      </c>
      <c r="L53" s="14"/>
      <c r="M53" s="14">
        <v>-7163</v>
      </c>
    </row>
    <row r="54" spans="1:13" ht="21" customHeight="1">
      <c r="A54" s="28" t="s">
        <v>150</v>
      </c>
      <c r="G54" s="14">
        <v>374</v>
      </c>
      <c r="H54" s="11"/>
      <c r="I54" s="13" t="s">
        <v>43</v>
      </c>
      <c r="J54" s="14"/>
      <c r="K54" s="14">
        <v>374</v>
      </c>
      <c r="L54" s="14"/>
      <c r="M54" s="13" t="s">
        <v>43</v>
      </c>
    </row>
    <row r="55" spans="1:13" ht="21" customHeight="1">
      <c r="A55" s="28" t="s">
        <v>97</v>
      </c>
      <c r="G55" s="14">
        <v>507</v>
      </c>
      <c r="H55" s="11"/>
      <c r="I55" s="14">
        <v>277</v>
      </c>
      <c r="J55" s="14"/>
      <c r="K55" s="14">
        <v>398</v>
      </c>
      <c r="L55" s="14"/>
      <c r="M55" s="14">
        <v>204</v>
      </c>
    </row>
    <row r="56" spans="1:13" ht="21" customHeight="1">
      <c r="A56" s="28" t="s">
        <v>148</v>
      </c>
      <c r="G56" s="14">
        <v>24</v>
      </c>
      <c r="H56" s="11"/>
      <c r="I56" s="14">
        <v>114</v>
      </c>
      <c r="J56" s="14"/>
      <c r="K56" s="13" t="s">
        <v>43</v>
      </c>
      <c r="L56" s="14"/>
      <c r="M56" s="14">
        <v>114</v>
      </c>
    </row>
    <row r="57" spans="1:13" ht="21" customHeight="1">
      <c r="A57" s="122" t="s">
        <v>120</v>
      </c>
      <c r="D57" s="125"/>
      <c r="E57" s="125"/>
      <c r="G57" s="74">
        <f>SUM(G48:G56)</f>
        <v>-45237</v>
      </c>
      <c r="H57" s="11"/>
      <c r="I57" s="74">
        <f>SUM(I48:I56)</f>
        <v>-13967</v>
      </c>
      <c r="J57" s="14"/>
      <c r="K57" s="74">
        <f>SUM(K48:K56)</f>
        <v>-16780</v>
      </c>
      <c r="L57" s="14"/>
      <c r="M57" s="74">
        <f>SUM(M48:M56)</f>
        <v>16995</v>
      </c>
    </row>
    <row r="58" spans="1:13" ht="7.5" customHeight="1">
      <c r="A58" s="28"/>
      <c r="G58" s="11"/>
      <c r="H58" s="11"/>
      <c r="I58" s="11"/>
      <c r="J58" s="14"/>
      <c r="L58" s="14"/>
      <c r="M58" s="11"/>
    </row>
    <row r="59" spans="1:13" ht="21" customHeight="1">
      <c r="A59" s="122" t="s">
        <v>36</v>
      </c>
      <c r="D59" s="125"/>
      <c r="E59" s="125"/>
      <c r="G59" s="11"/>
      <c r="H59" s="11"/>
      <c r="I59" s="11"/>
      <c r="J59" s="14"/>
      <c r="K59" s="14"/>
      <c r="L59" s="14"/>
      <c r="M59" s="14"/>
    </row>
    <row r="60" spans="1:13" ht="21" customHeight="1">
      <c r="A60" s="28" t="s">
        <v>122</v>
      </c>
      <c r="D60" s="125"/>
      <c r="E60" s="125"/>
      <c r="G60" s="36" t="s">
        <v>43</v>
      </c>
      <c r="H60" s="32"/>
      <c r="I60" s="36" t="s">
        <v>43</v>
      </c>
      <c r="J60" s="36"/>
      <c r="K60" s="13" t="s">
        <v>43</v>
      </c>
      <c r="L60" s="36"/>
      <c r="M60" s="13">
        <v>-22532</v>
      </c>
    </row>
    <row r="61" spans="1:13" ht="21" customHeight="1">
      <c r="A61" s="28" t="s">
        <v>123</v>
      </c>
      <c r="B61" s="17"/>
      <c r="G61" s="13" t="s">
        <v>43</v>
      </c>
      <c r="I61" s="13">
        <v>-1129</v>
      </c>
      <c r="J61" s="44"/>
      <c r="K61" s="13" t="s">
        <v>43</v>
      </c>
      <c r="L61" s="44"/>
      <c r="M61" s="13" t="s">
        <v>43</v>
      </c>
    </row>
    <row r="62" spans="1:13" ht="21" customHeight="1">
      <c r="A62" s="122" t="s">
        <v>59</v>
      </c>
      <c r="D62" s="125"/>
      <c r="E62" s="125"/>
      <c r="G62" s="150" t="s">
        <v>43</v>
      </c>
      <c r="H62" s="11"/>
      <c r="I62" s="74">
        <f>SUM(I60:I61)</f>
        <v>-1129</v>
      </c>
      <c r="J62" s="14"/>
      <c r="K62" s="150" t="s">
        <v>43</v>
      </c>
      <c r="L62" s="14"/>
      <c r="M62" s="74">
        <f>SUM(M60:M61)</f>
        <v>-22532</v>
      </c>
    </row>
    <row r="63" spans="1:13" ht="7.5" customHeight="1">
      <c r="A63" s="122"/>
      <c r="D63" s="125"/>
      <c r="E63" s="125"/>
      <c r="G63" s="11"/>
      <c r="H63" s="11"/>
      <c r="I63" s="11"/>
      <c r="J63" s="14"/>
      <c r="L63" s="14"/>
      <c r="M63" s="11"/>
    </row>
    <row r="64" spans="1:13" ht="21" customHeight="1">
      <c r="A64" s="122" t="s">
        <v>124</v>
      </c>
      <c r="D64" s="125"/>
      <c r="E64" s="125"/>
      <c r="G64" s="11">
        <f>G39+G57</f>
        <v>8478</v>
      </c>
      <c r="H64" s="11"/>
      <c r="I64" s="11">
        <f>SUM(I39,I57,I62)</f>
        <v>91866</v>
      </c>
      <c r="J64" s="14"/>
      <c r="K64" s="11">
        <f>K39+K57</f>
        <v>29761</v>
      </c>
      <c r="L64" s="14"/>
      <c r="M64" s="11">
        <f>SUM(M39,M57,M62)</f>
        <v>75579</v>
      </c>
    </row>
    <row r="65" spans="1:13" ht="7.5" customHeight="1">
      <c r="A65" s="122"/>
      <c r="D65" s="125"/>
      <c r="E65" s="125"/>
      <c r="G65" s="11"/>
      <c r="H65" s="11"/>
      <c r="I65" s="11"/>
      <c r="J65" s="14"/>
      <c r="L65" s="14"/>
      <c r="M65" s="11"/>
    </row>
    <row r="66" spans="1:13" ht="21" customHeight="1">
      <c r="A66" s="28" t="s">
        <v>108</v>
      </c>
      <c r="D66" s="125"/>
      <c r="E66" s="125"/>
      <c r="G66" s="73">
        <f>'งบแสดงฐานะการเงิน '!J13</f>
        <v>151263</v>
      </c>
      <c r="H66" s="11"/>
      <c r="I66" s="73">
        <v>41619</v>
      </c>
      <c r="J66" s="14"/>
      <c r="K66" s="73">
        <f>'งบแสดงฐานะการเงิน '!N13</f>
        <v>91896</v>
      </c>
      <c r="L66" s="14"/>
      <c r="M66" s="73">
        <v>27831</v>
      </c>
    </row>
    <row r="67" spans="1:13" ht="7.5" customHeight="1">
      <c r="A67" s="122"/>
      <c r="D67" s="125"/>
      <c r="E67" s="125"/>
      <c r="G67" s="11"/>
      <c r="H67" s="11"/>
      <c r="I67" s="11"/>
      <c r="J67" s="14"/>
      <c r="L67" s="14"/>
      <c r="M67" s="11"/>
    </row>
    <row r="68" spans="1:19" ht="21" customHeight="1" thickBot="1">
      <c r="A68" s="122" t="s">
        <v>109</v>
      </c>
      <c r="D68" s="125"/>
      <c r="E68" s="125"/>
      <c r="G68" s="81">
        <f>G64+G66</f>
        <v>159741</v>
      </c>
      <c r="H68" s="11"/>
      <c r="I68" s="81">
        <f>I64+I66</f>
        <v>133485</v>
      </c>
      <c r="J68" s="14"/>
      <c r="K68" s="81">
        <f>K64+K66</f>
        <v>121657</v>
      </c>
      <c r="L68" s="14"/>
      <c r="M68" s="81">
        <f>M64+M66</f>
        <v>103410</v>
      </c>
      <c r="O68" s="11">
        <f>+G68-'งบแสดงฐานะการเงิน '!H13</f>
        <v>0</v>
      </c>
      <c r="P68" s="11"/>
      <c r="Q68" s="11">
        <f>+K68-'งบแสดงฐานะการเงิน '!L13</f>
        <v>0</v>
      </c>
      <c r="R68" s="109"/>
      <c r="S68" s="31"/>
    </row>
    <row r="69" spans="1:13" ht="21" customHeight="1" thickTop="1">
      <c r="A69" s="122"/>
      <c r="D69" s="125"/>
      <c r="E69" s="125"/>
      <c r="G69" s="11"/>
      <c r="H69" s="11"/>
      <c r="I69" s="11"/>
      <c r="J69" s="14"/>
      <c r="L69" s="14"/>
      <c r="M69" s="11"/>
    </row>
    <row r="70" spans="7:11" ht="21.75" customHeight="1">
      <c r="G70" s="88">
        <f>+G68-'งบแสดงฐานะการเงิน '!H13</f>
        <v>0</v>
      </c>
      <c r="K70" s="11">
        <f>+K68-'งบแสดงฐานะการเงิน '!L13</f>
        <v>0</v>
      </c>
    </row>
    <row r="71" ht="21.75" customHeight="1">
      <c r="G71" s="88"/>
    </row>
  </sheetData>
  <sheetProtection/>
  <mergeCells count="6">
    <mergeCell ref="G45:I45"/>
    <mergeCell ref="K45:M45"/>
    <mergeCell ref="G5:M5"/>
    <mergeCell ref="G6:I6"/>
    <mergeCell ref="K6:M6"/>
    <mergeCell ref="G44:M44"/>
  </mergeCells>
  <printOptions/>
  <pageMargins left="0.7874015748031497" right="0.1968503937007874" top="0.7874015748031497" bottom="0.2755905511811024" header="0.3937007874015748" footer="0.3937007874015748"/>
  <pageSetup firstPageNumber="9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2014-08-14T03:03:57Z</cp:lastPrinted>
  <dcterms:created xsi:type="dcterms:W3CDTF">2005-01-05T08:17:29Z</dcterms:created>
  <dcterms:modified xsi:type="dcterms:W3CDTF">2014-08-15T09:15:38Z</dcterms:modified>
  <cp:category/>
  <cp:version/>
  <cp:contentType/>
  <cp:contentStatus/>
</cp:coreProperties>
</file>