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35" windowWidth="9600" windowHeight="8670" activeTab="0"/>
  </bookViews>
  <sheets>
    <sheet name="งบดุล " sheetId="1" r:id="rId1"/>
    <sheet name="งบกำไรขาดทุน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'งบกระแสเงินสด'!$A$1:$N$101</definedName>
    <definedName name="_xlnm.Print_Area" localSheetId="1">'งบกำไรขาดทุน'!$A$1:$M$41</definedName>
    <definedName name="_xlnm.Print_Area" localSheetId="0">'งบดุล '!$A$1:$N$101</definedName>
    <definedName name="_xlnm.Print_Area" localSheetId="3">'ส่วนของผู้ถือหุ้นงบเฉพาะ'!$A$1:$O$32</definedName>
    <definedName name="_xlnm.Print_Area" localSheetId="2">'ส่วนของผู้ถือหุ้นงบรวม'!$A$1:$S$32</definedName>
  </definedNames>
  <calcPr fullCalcOnLoad="1"/>
</workbook>
</file>

<file path=xl/sharedStrings.xml><?xml version="1.0" encoding="utf-8"?>
<sst xmlns="http://schemas.openxmlformats.org/spreadsheetml/2006/main" count="538" uniqueCount="220">
  <si>
    <t>บริษัท บริหารและพัฒนาเพื่อการอนุรักษ์สิ่งแวดล้อม จำกัด (มหาชน) และบริษัทย่อย</t>
  </si>
  <si>
    <t xml:space="preserve">งบกำไรขาดทุน </t>
  </si>
  <si>
    <t>งบการเงินรวม</t>
  </si>
  <si>
    <t>งบการเงินเฉพาะบริษัท</t>
  </si>
  <si>
    <t>หมายเหตุ</t>
  </si>
  <si>
    <t xml:space="preserve">รายได้  </t>
  </si>
  <si>
    <t>รายได้อื่น</t>
  </si>
  <si>
    <t>รวมรายได้</t>
  </si>
  <si>
    <t>งบดุล</t>
  </si>
  <si>
    <t>สินทรัพย์หมุนเวียน</t>
  </si>
  <si>
    <t>เงินสดและรายการเทียบเท่าเงินสด</t>
  </si>
  <si>
    <t xml:space="preserve">ลูกหนี้การค้า - สุทธิ   </t>
  </si>
  <si>
    <t>วัสดุคงเหลือ</t>
  </si>
  <si>
    <t>สินทรัพย์หมุนเวียนอื่น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</si>
  <si>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</si>
  <si>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</si>
  <si>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</si>
  <si>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</si>
  <si>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</si>
  <si>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</si>
  <si>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</si>
  <si>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</si>
  <si>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เจ้าหนี้อื่น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</si>
  <si>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</si>
  <si>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</si>
  <si>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</si>
  <si>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</si>
  <si>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</si>
  <si>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</si>
  <si>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ภาษีเงินได้</t>
  </si>
  <si>
    <t xml:space="preserve">งบแสดงการเปลี่ยนแปลงส่วนของผู้ถือหุ้น </t>
  </si>
  <si>
    <t>ทุนเรือนหุ้น</t>
  </si>
  <si>
    <t>ส่วนเกิน</t>
  </si>
  <si>
    <t>ที่ออกและ</t>
  </si>
  <si>
    <t>ชำระแล้ว</t>
  </si>
  <si>
    <t>ตามกฎหมาย</t>
  </si>
  <si>
    <t>ค่าใช้จ่าย</t>
  </si>
  <si>
    <t>รวมค่าใช้จ่าย</t>
  </si>
  <si>
    <t xml:space="preserve">ที่ดิน อาคารและอุปกรณ์ - สุทธิ </t>
  </si>
  <si>
    <t>พันบาท</t>
  </si>
  <si>
    <t>ประมาณการหนี้สินสำหรับค่าขนย้ายและ</t>
  </si>
  <si>
    <t>กำจัดกากอุตสาหกรรม</t>
  </si>
  <si>
    <t>เงินทดรองจ่ายแก่กรรมการ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</si>
  <si>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</si>
  <si>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</si>
  <si>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</si>
  <si>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กำไรสะสม</t>
  </si>
  <si>
    <t>เงินฝากสถาบันการเงินที่มีภาระค้ำประกัน</t>
  </si>
  <si>
    <t>ส่วนของ</t>
  </si>
  <si>
    <t>รวมส่วนของ</t>
  </si>
  <si>
    <t>ของผู้ถือหุ้น</t>
  </si>
  <si>
    <t>ยอดคงเหลือ ณ วันที่ 1 มกราคม 2551</t>
  </si>
  <si>
    <t>ผู้ถือหุ้นส่วนน้อย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</si>
  <si>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</si>
  <si>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</si>
  <si>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</si>
  <si>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</si>
  <si>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ลูกหนี้การค้า</t>
  </si>
  <si>
    <t>หนี้สินดำเนินงานเพิ่มขึ้น (ลดลง)</t>
  </si>
  <si>
    <t xml:space="preserve">หนี้สินหมุนเวียนอื่น </t>
  </si>
  <si>
    <t>กระแสเงินสดจากกิจกรรมลงทุน</t>
  </si>
  <si>
    <t>ซื้อที่ดิน อาคารและอุปกรณ์</t>
  </si>
  <si>
    <t>กระแสเงินสดจากกิจกรรมจัดหาเงิน</t>
  </si>
  <si>
    <t>จ่ายชำระคืนเงินกู้ยืมระยะยาว</t>
  </si>
  <si>
    <t>ดอกเบี้ยจ่าย</t>
  </si>
  <si>
    <t>ดอกเบี้ยรับ</t>
  </si>
  <si>
    <t>จ่ายภาษีเงินได้</t>
  </si>
  <si>
    <t>รับดอกเบี้ย</t>
  </si>
  <si>
    <t>จ่ายดอกเบี้ย</t>
  </si>
  <si>
    <t>รายการที่มิใช่เงินสด</t>
  </si>
  <si>
    <t>เงินกู้ยืมระยะยาวที่ถึงกำหนดชำระภายในหนึ่งปี</t>
  </si>
  <si>
    <t>1.</t>
  </si>
  <si>
    <t>2.</t>
  </si>
  <si>
    <t>รวมส่วนของผู้ถือหุ้น</t>
  </si>
  <si>
    <t>ส่วนที่เป็นของผู้ถือหุ้นบริษัทใหญ่</t>
  </si>
  <si>
    <t>ส่วนที่เป็นของผู้ถือหุ้นส่วนน้อย</t>
  </si>
  <si>
    <t>รับเงินปันผล</t>
  </si>
  <si>
    <t>3.</t>
  </si>
  <si>
    <t>รายได้เงินปันผล</t>
  </si>
  <si>
    <t>ซื้อสินทรัพย์ไม่มีตัวตน - โปรแกรมคอมพิวเตอร์</t>
  </si>
  <si>
    <t>งบแสดงการเปลี่ยนแปลงส่วนของผู้ถือหุ้น</t>
  </si>
  <si>
    <t>สิ น ท รั พ ย์</t>
  </si>
  <si>
    <t xml:space="preserve">     เรียกเก็บเงินแล้ว</t>
  </si>
  <si>
    <t xml:space="preserve">     ยังไม่ได้เรียกเก็บเงิน</t>
  </si>
  <si>
    <t xml:space="preserve">      ค่าเช่าจ่ายล่วงหน้าแก่กิจการที่เกี่ยวข้องกัน</t>
  </si>
  <si>
    <t xml:space="preserve">     อื่น ๆ</t>
  </si>
  <si>
    <t xml:space="preserve">     ต้นทุนในการเตรียมหลุมฝังกลบ - สุทธิ  </t>
  </si>
  <si>
    <t xml:space="preserve">     ภาษีเงินได้หัก ณ ที่จ่าย</t>
  </si>
  <si>
    <t xml:space="preserve">     เงินมัดจำการเช่าแก่กิจการที่เกี่ยวข้องกัน</t>
  </si>
  <si>
    <t xml:space="preserve">     เงินมัดจำและอื่น ๆ</t>
  </si>
  <si>
    <t xml:space="preserve">     กิจการที่เกี่ยวข้องกัน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</si>
  <si>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</si>
  <si>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</si>
  <si>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</si>
  <si>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>เงินทดรองจ่ายจากกรรมการ</t>
  </si>
  <si>
    <t>เงินกู้ยืมระยะยาว-สุทธิจากส่วนที่ถึงกำหนดชำระ</t>
  </si>
  <si>
    <t>ภายในหนึ่งปี</t>
  </si>
  <si>
    <t>เงินลงทุนในบริษัทย่อยซึ่งบันทึกโดยวิธีราคาทุน - สุทธิ</t>
  </si>
  <si>
    <t xml:space="preserve">จัดสรรเพื่อ </t>
  </si>
  <si>
    <t>เป็นสำรอง</t>
  </si>
  <si>
    <t xml:space="preserve"> –  จัดสรรเป็นสำรองตามกฎหมาย</t>
  </si>
  <si>
    <t xml:space="preserve"> –  ยังไม่ได้จัดสรร </t>
  </si>
  <si>
    <t>ขาดทุนจากการด้อยค่าของเงินลงทุนในบริษัทย่อย</t>
  </si>
  <si>
    <t>ยังไม่ได้จัดสรร</t>
  </si>
  <si>
    <t>รวม</t>
  </si>
  <si>
    <t>กำไร(ขาดทุน)ก่อนภาษีเงินได้</t>
  </si>
  <si>
    <t>ปรับปรุงด้วย</t>
  </si>
  <si>
    <t>เงินสดจ่ายจากการดำเนินงาน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</si>
  <si>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</si>
  <si>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</si>
  <si>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</si>
  <si>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</si>
  <si>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 xml:space="preserve">มูลค่าหุ้น </t>
  </si>
  <si>
    <t>กำไรจากการขายเงินลงทุน</t>
  </si>
  <si>
    <t>เงินสดรับจากเงินกู้ยืมระยะยาว</t>
  </si>
  <si>
    <t>งบกระแสเงินสด (ต่อ)</t>
  </si>
  <si>
    <t>เงินลงทุนระยะยาวอื่น - เผื่อขาย</t>
  </si>
  <si>
    <t>สินทรัพย์ไม่มีตัวตน - สุทธิ</t>
  </si>
  <si>
    <t xml:space="preserve">      เงินทดรองจ่าย</t>
  </si>
  <si>
    <t>หนี้สินหมุนเวียนอื่น</t>
  </si>
  <si>
    <t>ขาดทุนที่ยังไม่</t>
  </si>
  <si>
    <t>เกิดขึ้นจริงจาก</t>
  </si>
  <si>
    <t>ขาดทุนที่ยังไม่เกิดขึ้นจริงจากเงินลงทุนชั่วคราว</t>
  </si>
  <si>
    <t>ลูกหนี้ค่าที่ดินรอรับคืนจากผู้ขาย</t>
  </si>
  <si>
    <t>ข้อมูลกระแสเงินสดเปิดเผยเพิ่มเติม</t>
  </si>
  <si>
    <t>- 900,000,000 หุ้น มูลค่าหุ้นละ 1 บาท</t>
  </si>
  <si>
    <t xml:space="preserve">     กิจการอื่น</t>
  </si>
  <si>
    <t>เงินลงทุนชั่วคราวเพิ่มขึ้น</t>
  </si>
  <si>
    <t>ขาดทุนที่ยังไม่เกิดขึ้นจริงจากเงินลงทุนเผื่อขาย</t>
  </si>
  <si>
    <t>ส่วนของผู้ถือหุ้นส่วนน้อยของบริษัทย่อย</t>
  </si>
  <si>
    <t>เงินลงทุนเผื่อขาย</t>
  </si>
  <si>
    <t>เงินปันผลจ่าย</t>
  </si>
  <si>
    <t xml:space="preserve">ยอดคงเหลือ ณ วันที่ 1 มกราคม 2551 </t>
  </si>
  <si>
    <t>การแบ่งปันกำไร(ขาดทุน)สุทธิ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</si>
  <si>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</si>
  <si>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</si>
  <si>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</si>
  <si>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กำไร(ขาดทุน)ก่อนต้นทุนทางการเงินและภาษีเงินได้</t>
  </si>
  <si>
    <t>ต้นทุนทางการเงิน</t>
  </si>
  <si>
    <t>กำไร(ขาดทุน)สุทธิ</t>
  </si>
  <si>
    <t>กำไร(ขาดทุน)ต่อหุ้นสำหรับกำไร(ขาดทุน)สุทธิ</t>
  </si>
  <si>
    <t>ส่วนที่เป็นของผู้ถือหุ้นบริษัทใหญ่(บาท)</t>
  </si>
  <si>
    <t>กำไรจากการขายเงินลงทุนชั่วคราว</t>
  </si>
  <si>
    <t>อื่น ๆ</t>
  </si>
  <si>
    <t>ประมาณการหนี้สินสำหรับค่าใช้จ่ายเพื่อยุติข้อพิพาท</t>
  </si>
  <si>
    <t>เงินชดเชยยุติข้อพิพาทค้างจ่าย</t>
  </si>
  <si>
    <t>เงินสดจ่ายจากการซื้อเงินลงทุน</t>
  </si>
  <si>
    <t>เงินสดรับจากการขายสินทรัพย์ถาวร</t>
  </si>
  <si>
    <t>กำไรจากการขายสินทรัพย์</t>
  </si>
  <si>
    <t>4.</t>
  </si>
  <si>
    <t>ตัดจำหน่ายสินทรัพย์ถาวร</t>
  </si>
  <si>
    <t>เงินสดรับจากการเลิกกิจการของบริษัทย่อย</t>
  </si>
  <si>
    <t>เงินสดรับจากการขายเงินลงทุนระยะยาวอื่น - เผื่อขาย</t>
  </si>
  <si>
    <t>สำรองตามกฎหมาย</t>
  </si>
  <si>
    <t>ค่าตอบแทนผู้บริหาร</t>
  </si>
  <si>
    <t>ทุนเรือนหุ้น - หุ้นสามัญ มูลค่าหุ้นละ 1 บาท</t>
  </si>
  <si>
    <t>5</t>
  </si>
  <si>
    <t>รายได้อื่นจากการรับโอนหุ้นจากบริษัทย่อย</t>
  </si>
  <si>
    <t>ต้นทุนหลุมฝังกลบค้างจ่าย</t>
  </si>
  <si>
    <t>และจำนวน 5.07 ล้านบาทตามลำดับ</t>
  </si>
  <si>
    <t>รวมส่วนของผู้ถือหุ้นของบริษัทใหญ่</t>
  </si>
  <si>
    <t>เงินสดสุทธิใช้ไปจากกิจกรรมดำเนินงาน</t>
  </si>
  <si>
    <t>เงินสดสุทธิได้มา(ใช้ไป)จากกิจกรรมลงทุน</t>
  </si>
  <si>
    <t>เงินสดสุทธิได้มา(ใช้ไป)จากกิจกรรมจัดหาเงิน</t>
  </si>
  <si>
    <t>เงินสดและรายการเทียบเท่าเงินสดลดลง - สุทธิ</t>
  </si>
  <si>
    <t>เงินให้กู้ยืมระยะสั้นแก่บริษัทย่อยลดลง</t>
  </si>
  <si>
    <t>เงินให้กู้ยืมระยะยาวแก่บริษัทย่อยลดลง(เพิ่มขึ้น)</t>
  </si>
  <si>
    <t>ณ วันที่ 31 ธันวาคม 2552 และ 2551</t>
  </si>
  <si>
    <t>2551</t>
  </si>
  <si>
    <t>2552</t>
  </si>
  <si>
    <t>สำหรับแต่ละปีสิ้นสุดวันที่ 31 ธันวาคม 2552 และ 2551</t>
  </si>
  <si>
    <t>ยอดคงเหลือ ณ วันที่ 31 ธันวาคม 2552</t>
  </si>
  <si>
    <t>ยอดคงเหลือ ณ วันที่ 31 ธันวาคม 2551</t>
  </si>
  <si>
    <t>กำไรจากการชดเชยสินทรัพย์ไฟไหม้</t>
  </si>
  <si>
    <t>ขาดทุนจากการด้อยค่าสินทรัพย์</t>
  </si>
  <si>
    <t>รับเงินชดเชยจากไฟไหม้สินทรัพย์</t>
  </si>
  <si>
    <t>ตามงบการเงินรวมและงบการเงินเฉพาะบริษัท บริษัทได้โอนเงินลงทุนในกรรมสิทธิ์ห้องชุดจำนวนเงิน 30.66 ล้านบาท เป็นต้นทุนการพัฒนาอสังหาริมทรัพย์</t>
  </si>
  <si>
    <t>ตามงบการเงินรวมและงบการเงินเฉพาะบริษัท ต้นทุนหลุมฝังกลบค้างจ่ายเพิ่มขึ้นจำนวน 19 ล้านบาท จากการก่อสร้างหลุมฝังกลบ</t>
  </si>
  <si>
    <t>ตามงบการเงินรวมและงบการเงินเฉพาะบริษัท หนี้สินตามสัญญเช่าการเงินเพิ่มขึ้นจากการซื้อรถบรรทุก และยานพาหนะ จำนวนเงิน 13.65 ล้านบาท</t>
  </si>
  <si>
    <t>6</t>
  </si>
  <si>
    <t>ตามงบการเงินรวมและงบการเงินเฉพาะบริษัท ดอกเบี้ยค้างจ่ายจำนวน 1.12 ล้านบาท ได้บันทึกเป็นต้นทุนการพัฒนาอสังหาริมทรัพย์</t>
  </si>
  <si>
    <t xml:space="preserve">ตามงบการเงินรวมและงบการเงินเฉพาะบริษัท บริษัทและบริษัทย่อยรับรู้รายการขาดทุนที่ยังไม่เกิดขึ้นจากหลักทรัพย์เผื่อขาย จำนวน 65.67 ล้านบาท </t>
  </si>
  <si>
    <t>และจำนวน 70.57 ล้านบาท ตามลำดับ</t>
  </si>
  <si>
    <t>5,14</t>
  </si>
  <si>
    <t>เงินให้กู้ยืมระยะยาวแก่บริษัทย่อย</t>
  </si>
  <si>
    <t>เงินให้กู้ยืมระยะยาวแก่บริษัทย่อยที่ถึงกำหนดชำระภายในหนึ่งปี</t>
  </si>
  <si>
    <t>ที่ถึงกำหนดชำระภายในหนึ่งปี</t>
  </si>
  <si>
    <t>สำหรับปีสิ้นสุดวันที่ 31 ธันวาคม 2551</t>
  </si>
  <si>
    <t>ขาดทุนจากการด้อยค่าของต้นทุนการพัฒนาอสังหาริมทรัพย์</t>
  </si>
  <si>
    <t>หนี้สงสัยจะสูญ</t>
  </si>
  <si>
    <t>ประมาณการหนี้สินสำหรับค่าขนย้ายและกำจัดกากอุตสาหกรรม</t>
  </si>
  <si>
    <t>ซื้อเงินลงทุนในบริษัทย่อย</t>
  </si>
  <si>
    <t>จ่ายชำระหนี้สินตามสัญญาเช่าการเงินและสัญญาเช่าซื้อ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</si>
  <si>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</si>
  <si>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</si>
  <si>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สำหรับปีสิ้นสุดวันที่ 31 ธันวาคม 2552</t>
  </si>
  <si>
    <t>ตามงบการเงินรวมและงบการเงินเฉพาะบริษัท ดอกเบี้ยค้างจ่าย 0.5 ล้านบาท ได้บันทึกเป็นต้นทุนการพัฒนาอสังหาริมทรัพย์</t>
  </si>
  <si>
    <t>ตามงบการเงินรวมและงบการเงินเฉพาะบริษัท บริษัทและบริษัทย่อยรับรู้รายการขาดทุนที่ยังไม่เกิดขึ้นจากหลักทรัพย์เผื่อขาย จำนวน 29.12 ล้านบาท</t>
  </si>
  <si>
    <t>ของบริษัทใหญ่</t>
  </si>
  <si>
    <t>ของบริษัทย่อย</t>
  </si>
  <si>
    <t>การเปลี่ยนแปลงในส่วนของผู้ถือหุ้นสำหรับปี 2552</t>
  </si>
  <si>
    <t>การเปลี่ยนแปลงในส่วนของผู้ถือหุ้นสำหรับปี 2551</t>
  </si>
  <si>
    <t>รายได้ (ค่าใช้จ่าย) ที่รับรู้โดยตรงในส่วนของผู้ถือหุ้น</t>
  </si>
  <si>
    <t>กำไรสุทธิ</t>
  </si>
  <si>
    <t>รวมส่วนของรายได้ (ค่าใช้จ่าย) ที่รับรู้</t>
  </si>
  <si>
    <t>ขาดทุนสุทธิ</t>
  </si>
  <si>
    <t>ค่าใช้จ่ายในการขาย</t>
  </si>
  <si>
    <t xml:space="preserve">   ผลกำไร(ขาดทุน)จากเงินลงทุนเผื่อขายที่รับรู้ในส่วนของผู้ถือหุ้น</t>
  </si>
  <si>
    <t xml:space="preserve">   ส่วนที่โอนไปกำไรหรือขาดทุนเนื่องจากขาย</t>
  </si>
  <si>
    <t xml:space="preserve">   ผลกำไร (ขาดทุน) ที่รับรู้ในส่วนของผู้ถือหุ้น</t>
  </si>
  <si>
    <t>ขาดทุนจากการด้อยค่าของที่ดินและสิ่งปลูกสร้างรอการพัฒนา</t>
  </si>
  <si>
    <t>ตามงบการเงินรวมและงบการเงินเฉพาะบริษัท บริษัทได้โอนเงินมัดจำค่าซื้อที่ดินรอการพัฒนาในอนาคต  จำนวน 13.74 ล้านบาท  เป็นที่ดินและสิ่งปลูกสร้าง</t>
  </si>
  <si>
    <t>รอการพัฒนาในอนาคต</t>
  </si>
  <si>
    <t>กำไรจากการเลิกกิจการของบริษัทย่อย</t>
  </si>
  <si>
    <t>17</t>
  </si>
  <si>
    <t>5,18</t>
  </si>
  <si>
    <t>หนี้สินตามสัญญาเช่าซื้อและสัญญาเช่าการเงิน</t>
  </si>
  <si>
    <t>หนี้สินตามสัญญาเช่าซื้อและสัญญาเช่าการเงิน - สุทธิจากส่วน</t>
  </si>
  <si>
    <t>ซื้อที่ดินและสิ่งปลูกสร้างรอการพัฒนาในอนาคต</t>
  </si>
  <si>
    <t>ที่ดินและสิ่งปลูกสร้างรอการพัฒนาในอนาคต - สุทธิ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</si>
</sst>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</numFmts>
  <fonts count="37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sz val="19"/>
      <name val="Angsana New"/>
      <family val="1"/>
    </font>
    <font>
      <sz val="19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i/>
      <sz val="18"/>
      <name val="Angsana New"/>
      <family val="1"/>
    </font>
    <font>
      <b/>
      <sz val="17"/>
      <name val="Angsana New"/>
      <family val="1"/>
    </font>
    <font>
      <sz val="17"/>
      <name val="Angsana New"/>
      <family val="1"/>
    </font>
    <font>
      <i/>
      <sz val="17"/>
      <name val="Angsana New"/>
      <family val="1"/>
    </font>
    <font>
      <b/>
      <sz val="16"/>
      <name val="Angsana New"/>
      <family val="1"/>
    </font>
    <font>
      <sz val="15"/>
      <name val="Times New Roman"/>
      <family val="1"/>
    </font>
    <font>
      <sz val="15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1" borderId="2" applyNumberFormat="0" applyAlignment="0" applyProtection="0"/>
    <xf numFmtId="0" fontId="9" fillId="0" borderId="6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8" applyNumberFormat="0" applyAlignment="0" applyProtection="0"/>
    <xf numFmtId="0" fontId="0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49" fontId="24" fillId="0" borderId="11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60" applyNumberFormat="1" applyFont="1" applyBorder="1" applyAlignment="1">
      <alignment/>
    </xf>
    <xf numFmtId="220" fontId="24" fillId="0" borderId="0" xfId="60" applyNumberFormat="1" applyFont="1" applyFill="1" applyBorder="1" applyAlignment="1">
      <alignment/>
    </xf>
    <xf numFmtId="220" fontId="24" fillId="0" borderId="0" xfId="60" applyNumberFormat="1" applyFont="1" applyBorder="1" applyAlignment="1">
      <alignment horizontal="center"/>
    </xf>
    <xf numFmtId="220" fontId="24" fillId="0" borderId="0" xfId="60" applyNumberFormat="1" applyFont="1" applyFill="1" applyBorder="1" applyAlignment="1">
      <alignment horizontal="center"/>
    </xf>
    <xf numFmtId="49" fontId="24" fillId="0" borderId="0" xfId="0" applyNumberFormat="1" applyFont="1" applyBorder="1" applyAlignment="1" quotePrefix="1">
      <alignment/>
    </xf>
    <xf numFmtId="0" fontId="25" fillId="0" borderId="0" xfId="0" applyFont="1" applyBorder="1" applyAlignment="1">
      <alignment horizontal="center"/>
    </xf>
    <xf numFmtId="220" fontId="24" fillId="0" borderId="0" xfId="60" applyNumberFormat="1" applyFont="1" applyFill="1" applyBorder="1" applyAlignment="1">
      <alignment horizontal="right"/>
    </xf>
    <xf numFmtId="220" fontId="24" fillId="0" borderId="0" xfId="6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20" fontId="24" fillId="0" borderId="11" xfId="60" applyNumberFormat="1" applyFont="1" applyBorder="1" applyAlignment="1">
      <alignment horizontal="right"/>
    </xf>
    <xf numFmtId="220" fontId="24" fillId="0" borderId="11" xfId="6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top"/>
    </xf>
    <xf numFmtId="49" fontId="24" fillId="0" borderId="0" xfId="0" applyNumberFormat="1" applyFont="1" applyFill="1" applyBorder="1" applyAlignment="1">
      <alignment/>
    </xf>
    <xf numFmtId="220" fontId="24" fillId="0" borderId="11" xfId="60" applyNumberFormat="1" applyFont="1" applyBorder="1" applyAlignment="1">
      <alignment horizontal="left" indent="2"/>
    </xf>
    <xf numFmtId="220" fontId="24" fillId="0" borderId="11" xfId="60" applyNumberFormat="1" applyFont="1" applyFill="1" applyBorder="1" applyAlignment="1">
      <alignment horizontal="left" indent="2"/>
    </xf>
    <xf numFmtId="194" fontId="23" fillId="0" borderId="0" xfId="60" applyFont="1" applyBorder="1" applyAlignment="1">
      <alignment/>
    </xf>
    <xf numFmtId="194" fontId="23" fillId="0" borderId="0" xfId="60" applyFont="1" applyFill="1" applyBorder="1" applyAlignment="1">
      <alignment/>
    </xf>
    <xf numFmtId="220" fontId="24" fillId="0" borderId="12" xfId="60" applyNumberFormat="1" applyFont="1" applyBorder="1" applyAlignment="1">
      <alignment horizontal="right"/>
    </xf>
    <xf numFmtId="220" fontId="24" fillId="0" borderId="12" xfId="60" applyNumberFormat="1" applyFont="1" applyFill="1" applyBorder="1" applyAlignment="1">
      <alignment horizontal="right"/>
    </xf>
    <xf numFmtId="37" fontId="24" fillId="0" borderId="0" xfId="0" applyNumberFormat="1" applyFont="1" applyAlignment="1">
      <alignment vertical="center"/>
    </xf>
    <xf numFmtId="217" fontId="24" fillId="0" borderId="0" xfId="0" applyNumberFormat="1" applyFont="1" applyBorder="1" applyAlignment="1">
      <alignment horizontal="center"/>
    </xf>
    <xf numFmtId="220" fontId="24" fillId="0" borderId="0" xfId="0" applyNumberFormat="1" applyFont="1" applyBorder="1" applyAlignment="1">
      <alignment horizontal="center"/>
    </xf>
    <xf numFmtId="0" fontId="24" fillId="0" borderId="0" xfId="0" applyFont="1" applyFill="1" applyAlignment="1">
      <alignment vertical="center"/>
    </xf>
    <xf numFmtId="220" fontId="24" fillId="0" borderId="11" xfId="60" applyNumberFormat="1" applyFont="1" applyBorder="1" applyAlignment="1">
      <alignment horizontal="center"/>
    </xf>
    <xf numFmtId="220" fontId="23" fillId="0" borderId="0" xfId="60" applyNumberFormat="1" applyFont="1" applyBorder="1" applyAlignment="1">
      <alignment/>
    </xf>
    <xf numFmtId="220" fontId="23" fillId="0" borderId="0" xfId="60" applyNumberFormat="1" applyFont="1" applyFill="1" applyBorder="1" applyAlignment="1">
      <alignment/>
    </xf>
    <xf numFmtId="220" fontId="24" fillId="0" borderId="10" xfId="60" applyNumberFormat="1" applyFont="1" applyBorder="1" applyAlignment="1">
      <alignment horizontal="right"/>
    </xf>
    <xf numFmtId="220" fontId="24" fillId="0" borderId="10" xfId="60" applyNumberFormat="1" applyFont="1" applyFill="1" applyBorder="1" applyAlignment="1">
      <alignment horizontal="right"/>
    </xf>
    <xf numFmtId="217" fontId="24" fillId="0" borderId="12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220" fontId="24" fillId="0" borderId="13" xfId="60" applyNumberFormat="1" applyFont="1" applyBorder="1" applyAlignment="1">
      <alignment horizontal="right"/>
    </xf>
    <xf numFmtId="220" fontId="24" fillId="0" borderId="13" xfId="60" applyNumberFormat="1" applyFont="1" applyFill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7" fontId="24" fillId="0" borderId="10" xfId="0" applyNumberFormat="1" applyFont="1" applyBorder="1" applyAlignment="1">
      <alignment horizontal="center"/>
    </xf>
    <xf numFmtId="194" fontId="24" fillId="0" borderId="0" xfId="60" applyFont="1" applyBorder="1" applyAlignment="1">
      <alignment horizontal="right"/>
    </xf>
    <xf numFmtId="194" fontId="24" fillId="0" borderId="0" xfId="6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17" fontId="29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217" fontId="29" fillId="0" borderId="0" xfId="0" applyNumberFormat="1" applyFont="1" applyBorder="1" applyAlignment="1">
      <alignment horizontal="right"/>
    </xf>
    <xf numFmtId="217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220" fontId="29" fillId="0" borderId="0" xfId="6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220" fontId="29" fillId="0" borderId="0" xfId="60" applyNumberFormat="1" applyFont="1" applyBorder="1" applyAlignment="1">
      <alignment horizontal="center"/>
    </xf>
    <xf numFmtId="220" fontId="29" fillId="0" borderId="0" xfId="60" applyNumberFormat="1" applyFont="1" applyFill="1" applyBorder="1" applyAlignment="1">
      <alignment horizontal="center"/>
    </xf>
    <xf numFmtId="220" fontId="29" fillId="0" borderId="10" xfId="60" applyNumberFormat="1" applyFont="1" applyBorder="1" applyAlignment="1">
      <alignment horizontal="center"/>
    </xf>
    <xf numFmtId="217" fontId="29" fillId="0" borderId="10" xfId="0" applyNumberFormat="1" applyFont="1" applyFill="1" applyBorder="1" applyAlignment="1">
      <alignment horizontal="right"/>
    </xf>
    <xf numFmtId="220" fontId="29" fillId="0" borderId="10" xfId="60" applyNumberFormat="1" applyFont="1" applyFill="1" applyBorder="1" applyAlignment="1">
      <alignment horizontal="center"/>
    </xf>
    <xf numFmtId="217" fontId="29" fillId="0" borderId="10" xfId="0" applyNumberFormat="1" applyFont="1" applyBorder="1" applyAlignment="1">
      <alignment horizontal="right"/>
    </xf>
    <xf numFmtId="220" fontId="29" fillId="0" borderId="0" xfId="60" applyNumberFormat="1" applyFont="1" applyBorder="1" applyAlignment="1">
      <alignment horizontal="right"/>
    </xf>
    <xf numFmtId="220" fontId="29" fillId="0" borderId="10" xfId="60" applyNumberFormat="1" applyFont="1" applyFill="1" applyBorder="1" applyAlignment="1">
      <alignment horizontal="right"/>
    </xf>
    <xf numFmtId="220" fontId="29" fillId="0" borderId="10" xfId="6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220" fontId="29" fillId="0" borderId="0" xfId="0" applyNumberFormat="1" applyFont="1" applyBorder="1" applyAlignment="1">
      <alignment horizontal="right"/>
    </xf>
    <xf numFmtId="220" fontId="29" fillId="0" borderId="0" xfId="60" applyNumberFormat="1" applyFont="1" applyBorder="1" applyAlignment="1">
      <alignment/>
    </xf>
    <xf numFmtId="49" fontId="30" fillId="0" borderId="0" xfId="0" applyNumberFormat="1" applyFont="1" applyAlignment="1">
      <alignment horizontal="center"/>
    </xf>
    <xf numFmtId="217" fontId="29" fillId="0" borderId="14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NumberFormat="1" applyFont="1" applyFill="1" applyAlignment="1">
      <alignment horizontal="left" vertical="center"/>
    </xf>
    <xf numFmtId="49" fontId="29" fillId="0" borderId="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217" fontId="29" fillId="0" borderId="0" xfId="0" applyNumberFormat="1" applyFont="1" applyAlignment="1">
      <alignment/>
    </xf>
    <xf numFmtId="194" fontId="29" fillId="0" borderId="0" xfId="60" applyFont="1" applyAlignment="1">
      <alignment horizontal="center"/>
    </xf>
    <xf numFmtId="217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194" fontId="29" fillId="0" borderId="10" xfId="60" applyFont="1" applyBorder="1" applyAlignment="1">
      <alignment horizontal="center"/>
    </xf>
    <xf numFmtId="194" fontId="29" fillId="0" borderId="0" xfId="6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94" fontId="29" fillId="0" borderId="14" xfId="60" applyFont="1" applyFill="1" applyBorder="1" applyAlignment="1">
      <alignment horizontal="center"/>
    </xf>
    <xf numFmtId="194" fontId="29" fillId="0" borderId="0" xfId="6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217" fontId="3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217" fontId="32" fillId="0" borderId="0" xfId="0" applyNumberFormat="1" applyFont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17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220" fontId="32" fillId="0" borderId="0" xfId="60" applyNumberFormat="1" applyFont="1" applyFill="1" applyBorder="1" applyAlignment="1">
      <alignment horizontal="right" vertical="center"/>
    </xf>
    <xf numFmtId="220" fontId="32" fillId="0" borderId="0" xfId="60" applyNumberFormat="1" applyFont="1" applyBorder="1" applyAlignment="1">
      <alignment horizontal="right" vertical="center"/>
    </xf>
    <xf numFmtId="217" fontId="32" fillId="0" borderId="0" xfId="0" applyNumberFormat="1" applyFont="1" applyFill="1" applyBorder="1" applyAlignment="1">
      <alignment horizontal="center" vertical="center"/>
    </xf>
    <xf numFmtId="220" fontId="32" fillId="0" borderId="11" xfId="60" applyNumberFormat="1" applyFont="1" applyFill="1" applyBorder="1" applyAlignment="1">
      <alignment horizontal="right" vertical="center"/>
    </xf>
    <xf numFmtId="217" fontId="32" fillId="0" borderId="11" xfId="0" applyNumberFormat="1" applyFont="1" applyFill="1" applyBorder="1" applyAlignment="1">
      <alignment horizontal="right" vertical="center"/>
    </xf>
    <xf numFmtId="194" fontId="32" fillId="0" borderId="0" xfId="60" applyFont="1" applyFill="1" applyBorder="1" applyAlignment="1">
      <alignment horizontal="right" vertical="center"/>
    </xf>
    <xf numFmtId="220" fontId="32" fillId="0" borderId="10" xfId="60" applyNumberFormat="1" applyFont="1" applyFill="1" applyBorder="1" applyAlignment="1">
      <alignment horizontal="right" vertical="center"/>
    </xf>
    <xf numFmtId="217" fontId="32" fillId="0" borderId="10" xfId="0" applyNumberFormat="1" applyFont="1" applyFill="1" applyBorder="1" applyAlignment="1">
      <alignment horizontal="right" vertical="center"/>
    </xf>
    <xf numFmtId="41" fontId="32" fillId="0" borderId="10" xfId="60" applyNumberFormat="1" applyFont="1" applyFill="1" applyBorder="1" applyAlignment="1">
      <alignment horizontal="center" vertical="center"/>
    </xf>
    <xf numFmtId="220" fontId="32" fillId="0" borderId="12" xfId="60" applyNumberFormat="1" applyFont="1" applyFill="1" applyBorder="1" applyAlignment="1">
      <alignment horizontal="center" vertical="center"/>
    </xf>
    <xf numFmtId="220" fontId="32" fillId="0" borderId="0" xfId="60" applyNumberFormat="1" applyFont="1" applyFill="1" applyBorder="1" applyAlignment="1">
      <alignment horizontal="center" vertical="center"/>
    </xf>
    <xf numFmtId="220" fontId="32" fillId="0" borderId="0" xfId="60" applyNumberFormat="1" applyFont="1" applyBorder="1" applyAlignment="1">
      <alignment horizontal="center" vertical="center"/>
    </xf>
    <xf numFmtId="218" fontId="32" fillId="0" borderId="0" xfId="0" applyNumberFormat="1" applyFont="1" applyFill="1" applyBorder="1" applyAlignment="1">
      <alignment horizontal="right" vertical="center"/>
    </xf>
    <xf numFmtId="218" fontId="32" fillId="0" borderId="0" xfId="0" applyNumberFormat="1" applyFont="1" applyBorder="1" applyAlignment="1">
      <alignment horizontal="right" vertical="center"/>
    </xf>
    <xf numFmtId="194" fontId="32" fillId="0" borderId="0" xfId="60" applyFont="1" applyBorder="1" applyAlignment="1">
      <alignment horizontal="right" vertical="center"/>
    </xf>
    <xf numFmtId="217" fontId="32" fillId="0" borderId="14" xfId="0" applyNumberFormat="1" applyFont="1" applyFill="1" applyBorder="1" applyAlignment="1">
      <alignment horizontal="right" vertical="center"/>
    </xf>
    <xf numFmtId="218" fontId="32" fillId="0" borderId="0" xfId="0" applyNumberFormat="1" applyFont="1" applyBorder="1" applyAlignment="1">
      <alignment vertical="center"/>
    </xf>
    <xf numFmtId="194" fontId="32" fillId="0" borderId="12" xfId="60" applyFont="1" applyFill="1" applyBorder="1" applyAlignment="1">
      <alignment vertical="center"/>
    </xf>
    <xf numFmtId="218" fontId="32" fillId="0" borderId="0" xfId="0" applyNumberFormat="1" applyFont="1" applyFill="1" applyBorder="1" applyAlignment="1">
      <alignment vertical="center"/>
    </xf>
    <xf numFmtId="218" fontId="32" fillId="0" borderId="12" xfId="0" applyNumberFormat="1" applyFont="1" applyFill="1" applyBorder="1" applyAlignment="1">
      <alignment vertical="center"/>
    </xf>
    <xf numFmtId="194" fontId="32" fillId="0" borderId="12" xfId="60" applyNumberFormat="1" applyFont="1" applyFill="1" applyBorder="1" applyAlignment="1">
      <alignment vertical="center"/>
    </xf>
    <xf numFmtId="220" fontId="29" fillId="0" borderId="10" xfId="60" applyNumberFormat="1" applyFont="1" applyBorder="1" applyAlignment="1">
      <alignment/>
    </xf>
    <xf numFmtId="49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20" fontId="0" fillId="0" borderId="0" xfId="62" applyNumberFormat="1" applyFont="1" applyFill="1" applyBorder="1" applyAlignment="1">
      <alignment horizontal="right" vertical="center"/>
    </xf>
    <xf numFmtId="220" fontId="0" fillId="0" borderId="0" xfId="62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20" fontId="0" fillId="0" borderId="0" xfId="62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quotePrefix="1">
      <alignment vertical="center"/>
    </xf>
    <xf numFmtId="220" fontId="0" fillId="0" borderId="0" xfId="60" applyNumberFormat="1" applyFont="1" applyFill="1" applyBorder="1" applyAlignment="1">
      <alignment horizontal="left" vertical="center"/>
    </xf>
    <xf numFmtId="220" fontId="35" fillId="0" borderId="0" xfId="6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220" fontId="0" fillId="0" borderId="10" xfId="62" applyNumberFormat="1" applyFont="1" applyFill="1" applyBorder="1" applyAlignment="1">
      <alignment horizontal="right" vertical="center"/>
    </xf>
    <xf numFmtId="217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220" fontId="0" fillId="0" borderId="11" xfId="62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/>
    </xf>
    <xf numFmtId="220" fontId="0" fillId="0" borderId="0" xfId="62" applyNumberFormat="1" applyFont="1" applyFill="1" applyBorder="1" applyAlignment="1">
      <alignment horizontal="left" vertical="center"/>
    </xf>
    <xf numFmtId="220" fontId="36" fillId="0" borderId="0" xfId="62" applyNumberFormat="1" applyFont="1" applyFill="1" applyBorder="1" applyAlignment="1">
      <alignment horizontal="center" vertical="center"/>
    </xf>
    <xf numFmtId="220" fontId="36" fillId="0" borderId="0" xfId="62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220" fontId="0" fillId="0" borderId="11" xfId="62" applyNumberFormat="1" applyFont="1" applyFill="1" applyBorder="1" applyAlignment="1">
      <alignment horizontal="right" vertical="center"/>
    </xf>
    <xf numFmtId="194" fontId="0" fillId="0" borderId="0" xfId="62" applyNumberFormat="1" applyFont="1" applyFill="1" applyBorder="1" applyAlignment="1">
      <alignment vertical="center"/>
    </xf>
    <xf numFmtId="220" fontId="0" fillId="0" borderId="10" xfId="62" applyNumberFormat="1" applyFont="1" applyFill="1" applyBorder="1" applyAlignment="1">
      <alignment vertical="center"/>
    </xf>
    <xf numFmtId="220" fontId="0" fillId="0" borderId="12" xfId="62" applyNumberFormat="1" applyFont="1" applyFill="1" applyBorder="1" applyAlignment="1">
      <alignment vertical="center"/>
    </xf>
    <xf numFmtId="220" fontId="0" fillId="0" borderId="12" xfId="62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220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9" fillId="0" borderId="0" xfId="0" applyFont="1" applyBorder="1" applyAlignment="1">
      <alignment horizontal="center" vertical="justify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SheetLayoutView="100" workbookViewId="0" topLeftCell="A16">
      <selection activeCell="E29" sqref="E29"/>
    </sheetView>
  </sheetViews>
  <sheetFormatPr defaultColWidth="9.140625" defaultRowHeight="21.75" customHeight="1"/>
  <cols>
    <col min="1" max="1" width="2.8515625" style="3" customWidth="1"/>
    <col min="2" max="2" width="2.28125" style="3" customWidth="1"/>
    <col min="3" max="3" width="5.00390625" style="6" customWidth="1"/>
    <col min="4" max="4" width="3.8515625" style="6" customWidth="1"/>
    <col min="5" max="5" width="34.7109375" style="6" customWidth="1"/>
    <col min="6" max="6" width="7.7109375" style="3" customWidth="1"/>
    <col min="7" max="7" width="1.28515625" style="3" customWidth="1"/>
    <col min="8" max="8" width="15.7109375" style="3" customWidth="1"/>
    <col min="9" max="9" width="1.28515625" style="3" customWidth="1"/>
    <col min="10" max="10" width="15.7109375" style="4" customWidth="1"/>
    <col min="11" max="11" width="1.28515625" style="3" customWidth="1"/>
    <col min="12" max="12" width="15.7109375" style="3" customWidth="1"/>
    <col min="13" max="13" width="1.28515625" style="3" customWidth="1"/>
    <col min="14" max="14" width="15.7109375" style="4" customWidth="1"/>
    <col min="15" max="16384" width="9.140625" style="3" customWidth="1"/>
  </cols>
  <sheetData>
    <row r="1" spans="1:12" ht="22.5" customHeight="1">
      <c r="A1" s="52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2.5" customHeight="1">
      <c r="A2" s="52" t="s">
        <v>8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6" ht="22.5" customHeight="1">
      <c r="A3" s="52" t="s">
        <v>167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O3" s="5"/>
      <c r="P3" s="5"/>
    </row>
    <row r="4" spans="3:5" ht="22.5" customHeight="1">
      <c r="C4" s="1"/>
      <c r="D4" s="1"/>
      <c r="E4" s="1"/>
    </row>
    <row r="5" spans="1:12" ht="22.5" customHeight="1">
      <c r="A5" s="1" t="s">
        <v>81</v>
      </c>
      <c r="B5" s="1"/>
      <c r="C5" s="1"/>
      <c r="D5" s="1"/>
      <c r="E5" s="1"/>
      <c r="F5" s="1"/>
      <c r="G5" s="1"/>
      <c r="H5" s="1"/>
      <c r="I5" s="1"/>
      <c r="J5" s="2"/>
      <c r="K5" s="1"/>
      <c r="L5" s="1"/>
    </row>
    <row r="6" spans="1:12" ht="7.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1"/>
    </row>
    <row r="7" spans="6:14" ht="21" customHeight="1">
      <c r="F7" s="7"/>
      <c r="G7" s="7"/>
      <c r="H7" s="183" t="s">
        <v>39</v>
      </c>
      <c r="I7" s="183"/>
      <c r="J7" s="183"/>
      <c r="K7" s="183"/>
      <c r="L7" s="183"/>
      <c r="M7" s="183"/>
      <c r="N7" s="183"/>
    </row>
    <row r="8" spans="3:14" ht="18.75" customHeight="1">
      <c r="C8" s="5"/>
      <c r="D8" s="5"/>
      <c r="E8" s="5"/>
      <c r="F8" s="7"/>
      <c r="G8" s="7"/>
      <c r="H8" s="184" t="s">
        <v>2</v>
      </c>
      <c r="I8" s="184"/>
      <c r="J8" s="184"/>
      <c r="K8" s="9"/>
      <c r="L8" s="184" t="s">
        <v>3</v>
      </c>
      <c r="M8" s="184"/>
      <c r="N8" s="184"/>
    </row>
    <row r="9" spans="3:14" ht="18.75" customHeight="1">
      <c r="C9" s="5"/>
      <c r="D9" s="5"/>
      <c r="E9" s="5"/>
      <c r="F9" s="8" t="s">
        <v>4</v>
      </c>
      <c r="G9" s="7"/>
      <c r="H9" s="10" t="s">
        <v>169</v>
      </c>
      <c r="I9" s="11"/>
      <c r="J9" s="10" t="s">
        <v>168</v>
      </c>
      <c r="K9" s="11"/>
      <c r="L9" s="10" t="s">
        <v>169</v>
      </c>
      <c r="M9" s="11"/>
      <c r="N9" s="10" t="s">
        <v>168</v>
      </c>
    </row>
    <row r="10" spans="1:14" ht="21" customHeight="1">
      <c r="A10" s="5" t="s">
        <v>9</v>
      </c>
      <c r="F10" s="12"/>
      <c r="G10" s="12"/>
      <c r="H10" s="12"/>
      <c r="I10" s="12"/>
      <c r="J10" s="13"/>
      <c r="K10" s="14"/>
      <c r="L10" s="14"/>
      <c r="M10" s="14"/>
      <c r="N10" s="15"/>
    </row>
    <row r="11" spans="1:14" ht="21" customHeight="1">
      <c r="A11" s="6" t="s">
        <v>10</v>
      </c>
      <c r="H11" s="16">
        <v>68687</v>
      </c>
      <c r="J11" s="17">
        <v>103715</v>
      </c>
      <c r="K11" s="14"/>
      <c r="L11" s="16">
        <v>31783</v>
      </c>
      <c r="M11" s="14"/>
      <c r="N11" s="17">
        <v>79776</v>
      </c>
    </row>
    <row r="12" spans="1:14" ht="21" customHeight="1">
      <c r="A12" s="6" t="s">
        <v>11</v>
      </c>
      <c r="F12" s="7"/>
      <c r="G12" s="7"/>
      <c r="H12" s="18"/>
      <c r="J12" s="19"/>
      <c r="K12" s="14"/>
      <c r="M12" s="14"/>
      <c r="N12" s="17"/>
    </row>
    <row r="13" spans="1:14" ht="21" customHeight="1">
      <c r="A13" s="6" t="s">
        <v>82</v>
      </c>
      <c r="D13" s="20"/>
      <c r="E13" s="20"/>
      <c r="F13" s="21">
        <v>6</v>
      </c>
      <c r="H13" s="16">
        <v>35248</v>
      </c>
      <c r="J13" s="17">
        <v>46350</v>
      </c>
      <c r="K13" s="14"/>
      <c r="L13" s="16">
        <v>35124</v>
      </c>
      <c r="M13" s="14"/>
      <c r="N13" s="17">
        <v>46350</v>
      </c>
    </row>
    <row r="14" spans="1:14" ht="21" customHeight="1">
      <c r="A14" s="6" t="s">
        <v>83</v>
      </c>
      <c r="F14" s="21">
        <v>6</v>
      </c>
      <c r="H14" s="16">
        <v>12631</v>
      </c>
      <c r="J14" s="17">
        <v>17954</v>
      </c>
      <c r="K14" s="14"/>
      <c r="L14" s="16">
        <v>12631</v>
      </c>
      <c r="M14" s="14"/>
      <c r="N14" s="17">
        <v>17954</v>
      </c>
    </row>
    <row r="15" spans="1:14" ht="21" customHeight="1">
      <c r="A15" s="6" t="s">
        <v>185</v>
      </c>
      <c r="F15" s="21">
        <v>5</v>
      </c>
      <c r="H15" s="18" t="s">
        <v>93</v>
      </c>
      <c r="J15" s="19" t="s">
        <v>93</v>
      </c>
      <c r="K15" s="14"/>
      <c r="L15" s="18" t="s">
        <v>93</v>
      </c>
      <c r="M15" s="14"/>
      <c r="N15" s="17">
        <v>11556</v>
      </c>
    </row>
    <row r="16" spans="1:14" ht="21" customHeight="1">
      <c r="A16" s="6" t="s">
        <v>43</v>
      </c>
      <c r="F16" s="21">
        <v>7</v>
      </c>
      <c r="G16" s="7"/>
      <c r="H16" s="19">
        <v>515919</v>
      </c>
      <c r="J16" s="19">
        <v>504113</v>
      </c>
      <c r="K16" s="14"/>
      <c r="L16" s="17">
        <v>409682</v>
      </c>
      <c r="M16" s="14"/>
      <c r="N16" s="22">
        <v>375885</v>
      </c>
    </row>
    <row r="17" spans="1:14" ht="21" customHeight="1">
      <c r="A17" s="6" t="s">
        <v>12</v>
      </c>
      <c r="H17" s="16">
        <v>3356</v>
      </c>
      <c r="J17" s="17">
        <v>5252</v>
      </c>
      <c r="K17" s="14"/>
      <c r="L17" s="23">
        <v>3356</v>
      </c>
      <c r="M17" s="14"/>
      <c r="N17" s="17">
        <v>5252</v>
      </c>
    </row>
    <row r="18" spans="1:14" ht="21" customHeight="1">
      <c r="A18" s="6" t="s">
        <v>42</v>
      </c>
      <c r="F18" s="21">
        <v>5</v>
      </c>
      <c r="G18" s="7"/>
      <c r="H18" s="24" t="s">
        <v>93</v>
      </c>
      <c r="J18" s="19">
        <v>300</v>
      </c>
      <c r="K18" s="14"/>
      <c r="L18" s="24" t="s">
        <v>93</v>
      </c>
      <c r="M18" s="14"/>
      <c r="N18" s="24" t="s">
        <v>93</v>
      </c>
    </row>
    <row r="19" spans="1:14" ht="21" customHeight="1">
      <c r="A19" s="6" t="s">
        <v>13</v>
      </c>
      <c r="H19" s="18"/>
      <c r="J19" s="17"/>
      <c r="K19" s="14"/>
      <c r="L19" s="16"/>
      <c r="M19" s="14"/>
      <c r="N19" s="17"/>
    </row>
    <row r="20" spans="1:14" ht="21" customHeight="1">
      <c r="A20" s="6" t="s">
        <v>118</v>
      </c>
      <c r="H20" s="16">
        <v>2999</v>
      </c>
      <c r="J20" s="17">
        <v>5622</v>
      </c>
      <c r="K20" s="14"/>
      <c r="L20" s="17">
        <v>815</v>
      </c>
      <c r="M20" s="14"/>
      <c r="N20" s="17">
        <v>2725</v>
      </c>
    </row>
    <row r="21" spans="1:14" ht="21" customHeight="1">
      <c r="A21" s="6" t="s">
        <v>84</v>
      </c>
      <c r="F21" s="21">
        <v>5</v>
      </c>
      <c r="G21" s="7"/>
      <c r="H21" s="17">
        <v>1942</v>
      </c>
      <c r="J21" s="19">
        <v>1942</v>
      </c>
      <c r="K21" s="14"/>
      <c r="L21" s="17">
        <v>1942</v>
      </c>
      <c r="M21" s="14"/>
      <c r="N21" s="17">
        <v>1942</v>
      </c>
    </row>
    <row r="22" spans="1:14" ht="21" customHeight="1">
      <c r="A22" s="6" t="s">
        <v>85</v>
      </c>
      <c r="H22" s="16">
        <v>2693</v>
      </c>
      <c r="J22" s="17">
        <v>2511</v>
      </c>
      <c r="K22" s="14"/>
      <c r="L22" s="16">
        <v>2457</v>
      </c>
      <c r="M22" s="14"/>
      <c r="N22" s="17">
        <v>1972</v>
      </c>
    </row>
    <row r="23" spans="1:14" ht="21" customHeight="1">
      <c r="A23" s="5" t="s">
        <v>14</v>
      </c>
      <c r="B23" s="5"/>
      <c r="C23" s="5"/>
      <c r="E23" s="5"/>
      <c r="F23" s="12"/>
      <c r="G23" s="12"/>
      <c r="H23" s="25">
        <f>SUM(H11:H22)</f>
        <v>643475</v>
      </c>
      <c r="I23" s="12"/>
      <c r="J23" s="26">
        <f>SUM(J11:J22)</f>
        <v>687759</v>
      </c>
      <c r="K23" s="14"/>
      <c r="L23" s="25">
        <f>SUM(L11:L22)</f>
        <v>497790</v>
      </c>
      <c r="M23" s="14"/>
      <c r="N23" s="26">
        <f>SUM(N11:N22)</f>
        <v>543412</v>
      </c>
    </row>
    <row r="24" spans="3:14" ht="16.5" customHeight="1">
      <c r="C24" s="5"/>
      <c r="D24" s="5"/>
      <c r="E24" s="5"/>
      <c r="F24" s="12"/>
      <c r="G24" s="12"/>
      <c r="H24" s="14"/>
      <c r="I24" s="12"/>
      <c r="J24" s="15"/>
      <c r="K24" s="14"/>
      <c r="L24" s="14"/>
      <c r="M24" s="14"/>
      <c r="N24" s="15"/>
    </row>
    <row r="25" spans="1:14" ht="21" customHeight="1">
      <c r="A25" s="5" t="s">
        <v>15</v>
      </c>
      <c r="F25" s="12"/>
      <c r="G25" s="12"/>
      <c r="H25" s="12"/>
      <c r="I25" s="12"/>
      <c r="J25" s="13"/>
      <c r="K25" s="14"/>
      <c r="L25" s="14"/>
      <c r="M25" s="14"/>
      <c r="N25" s="15"/>
    </row>
    <row r="26" spans="1:14" ht="21" customHeight="1">
      <c r="A26" s="3" t="s">
        <v>47</v>
      </c>
      <c r="F26" s="27"/>
      <c r="G26" s="12"/>
      <c r="H26" s="16">
        <v>905</v>
      </c>
      <c r="I26" s="12"/>
      <c r="J26" s="17">
        <v>379</v>
      </c>
      <c r="K26" s="14"/>
      <c r="L26" s="16">
        <v>905</v>
      </c>
      <c r="M26" s="14"/>
      <c r="N26" s="17">
        <v>379</v>
      </c>
    </row>
    <row r="27" spans="1:14" ht="21" customHeight="1">
      <c r="A27" s="4" t="s">
        <v>97</v>
      </c>
      <c r="F27" s="21">
        <v>10</v>
      </c>
      <c r="G27" s="12"/>
      <c r="H27" s="19" t="s">
        <v>93</v>
      </c>
      <c r="I27" s="12"/>
      <c r="J27" s="19" t="s">
        <v>93</v>
      </c>
      <c r="K27" s="14"/>
      <c r="L27" s="18">
        <v>380252</v>
      </c>
      <c r="M27" s="14"/>
      <c r="N27" s="19">
        <v>392915</v>
      </c>
    </row>
    <row r="28" spans="1:14" ht="21" customHeight="1">
      <c r="A28" s="4" t="s">
        <v>184</v>
      </c>
      <c r="F28" s="21">
        <v>5</v>
      </c>
      <c r="G28" s="12"/>
      <c r="H28" s="19" t="s">
        <v>93</v>
      </c>
      <c r="I28" s="12"/>
      <c r="J28" s="19" t="s">
        <v>93</v>
      </c>
      <c r="K28" s="14"/>
      <c r="L28" s="18" t="s">
        <v>93</v>
      </c>
      <c r="M28" s="14"/>
      <c r="N28" s="19">
        <v>20440</v>
      </c>
    </row>
    <row r="29" spans="1:14" ht="21" customHeight="1">
      <c r="A29" s="28" t="s">
        <v>116</v>
      </c>
      <c r="B29" s="4"/>
      <c r="C29" s="28"/>
      <c r="D29" s="28"/>
      <c r="E29" s="28"/>
      <c r="F29" s="21">
        <v>8</v>
      </c>
      <c r="G29" s="7"/>
      <c r="H29" s="14">
        <v>63430</v>
      </c>
      <c r="J29" s="19">
        <v>34256</v>
      </c>
      <c r="K29" s="14"/>
      <c r="L29" s="14">
        <v>63430</v>
      </c>
      <c r="M29" s="14"/>
      <c r="N29" s="19">
        <v>32256</v>
      </c>
    </row>
    <row r="30" spans="1:14" ht="21" customHeight="1">
      <c r="A30" s="3" t="s">
        <v>219</v>
      </c>
      <c r="F30" s="21">
        <v>9</v>
      </c>
      <c r="G30" s="12"/>
      <c r="H30" s="17">
        <v>243275</v>
      </c>
      <c r="I30" s="12"/>
      <c r="J30" s="17">
        <v>292875</v>
      </c>
      <c r="K30" s="14"/>
      <c r="L30" s="18">
        <v>68910</v>
      </c>
      <c r="M30" s="14"/>
      <c r="N30" s="19">
        <v>68910</v>
      </c>
    </row>
    <row r="31" spans="1:14" ht="21" customHeight="1">
      <c r="A31" s="6" t="s">
        <v>38</v>
      </c>
      <c r="F31" s="21">
        <v>11</v>
      </c>
      <c r="G31" s="7"/>
      <c r="H31" s="18">
        <v>237722</v>
      </c>
      <c r="J31" s="19">
        <v>272652</v>
      </c>
      <c r="K31" s="14"/>
      <c r="L31" s="14">
        <v>188842</v>
      </c>
      <c r="M31" s="14"/>
      <c r="N31" s="15">
        <v>209575</v>
      </c>
    </row>
    <row r="32" spans="1:14" ht="21" customHeight="1">
      <c r="A32" s="6" t="s">
        <v>117</v>
      </c>
      <c r="F32" s="21">
        <v>12</v>
      </c>
      <c r="G32" s="7"/>
      <c r="H32" s="18">
        <v>371</v>
      </c>
      <c r="J32" s="19">
        <v>294</v>
      </c>
      <c r="K32" s="14"/>
      <c r="L32" s="14">
        <v>371</v>
      </c>
      <c r="M32" s="14"/>
      <c r="N32" s="19">
        <v>294</v>
      </c>
    </row>
    <row r="33" spans="1:14" ht="21" customHeight="1">
      <c r="A33" s="6" t="s">
        <v>16</v>
      </c>
      <c r="H33" s="16"/>
      <c r="J33" s="17"/>
      <c r="K33" s="14"/>
      <c r="L33" s="14"/>
      <c r="M33" s="14"/>
      <c r="N33" s="15"/>
    </row>
    <row r="34" spans="1:14" ht="21" customHeight="1">
      <c r="A34" s="6" t="s">
        <v>86</v>
      </c>
      <c r="H34" s="18">
        <v>24502</v>
      </c>
      <c r="J34" s="19">
        <v>18383</v>
      </c>
      <c r="K34" s="14"/>
      <c r="L34" s="18">
        <v>24502</v>
      </c>
      <c r="M34" s="14"/>
      <c r="N34" s="19">
        <v>18383</v>
      </c>
    </row>
    <row r="35" spans="1:14" ht="21" customHeight="1">
      <c r="A35" s="6" t="s">
        <v>87</v>
      </c>
      <c r="H35" s="16">
        <v>51380</v>
      </c>
      <c r="J35" s="17">
        <v>50641</v>
      </c>
      <c r="K35" s="14"/>
      <c r="L35" s="14">
        <v>49380</v>
      </c>
      <c r="M35" s="14"/>
      <c r="N35" s="15">
        <v>49031</v>
      </c>
    </row>
    <row r="36" spans="1:14" ht="21" customHeight="1">
      <c r="A36" s="6" t="s">
        <v>88</v>
      </c>
      <c r="F36" s="21">
        <v>5</v>
      </c>
      <c r="H36" s="16">
        <v>31</v>
      </c>
      <c r="J36" s="17">
        <v>31</v>
      </c>
      <c r="K36" s="14"/>
      <c r="L36" s="14">
        <v>2031</v>
      </c>
      <c r="M36" s="14"/>
      <c r="N36" s="17">
        <v>2031</v>
      </c>
    </row>
    <row r="37" spans="1:14" ht="21" customHeight="1">
      <c r="A37" s="6" t="s">
        <v>89</v>
      </c>
      <c r="F37" s="7"/>
      <c r="G37" s="7"/>
      <c r="H37" s="18">
        <v>1731</v>
      </c>
      <c r="J37" s="19">
        <v>1473</v>
      </c>
      <c r="K37" s="14"/>
      <c r="L37" s="14">
        <v>1378</v>
      </c>
      <c r="M37" s="14"/>
      <c r="N37" s="15">
        <v>1263</v>
      </c>
    </row>
    <row r="38" spans="1:14" ht="21" customHeight="1">
      <c r="A38" s="5" t="s">
        <v>17</v>
      </c>
      <c r="C38" s="5"/>
      <c r="F38" s="12"/>
      <c r="G38" s="12"/>
      <c r="H38" s="29">
        <f>SUM(H26:H37)</f>
        <v>623347</v>
      </c>
      <c r="I38" s="12"/>
      <c r="J38" s="30">
        <f>SUM(J26:J37)</f>
        <v>670984</v>
      </c>
      <c r="K38" s="14"/>
      <c r="L38" s="25">
        <f>SUM(L26:L37)</f>
        <v>780001</v>
      </c>
      <c r="M38" s="14"/>
      <c r="N38" s="26">
        <f>SUM(N26:N37)</f>
        <v>795477</v>
      </c>
    </row>
    <row r="39" spans="3:14" ht="21" customHeight="1">
      <c r="C39" s="5"/>
      <c r="D39" s="5"/>
      <c r="E39" s="5"/>
      <c r="F39" s="12"/>
      <c r="G39" s="12"/>
      <c r="H39" s="31"/>
      <c r="I39" s="12"/>
      <c r="J39" s="32"/>
      <c r="K39" s="14"/>
      <c r="L39" s="23"/>
      <c r="M39" s="14"/>
      <c r="N39" s="22"/>
    </row>
    <row r="40" spans="1:14" ht="21" customHeight="1" thickBot="1">
      <c r="A40" s="12" t="s">
        <v>18</v>
      </c>
      <c r="D40" s="5"/>
      <c r="F40" s="12"/>
      <c r="G40" s="12"/>
      <c r="H40" s="33">
        <f>+H38+H23</f>
        <v>1266822</v>
      </c>
      <c r="I40" s="12"/>
      <c r="J40" s="34">
        <f>+J38+J23</f>
        <v>1358743</v>
      </c>
      <c r="K40" s="14"/>
      <c r="L40" s="33">
        <f>+L38+L23</f>
        <v>1277791</v>
      </c>
      <c r="M40" s="14"/>
      <c r="N40" s="34">
        <f>+N38+N23</f>
        <v>1338889</v>
      </c>
    </row>
    <row r="41" spans="1:12" ht="22.5" customHeight="1" thickTop="1">
      <c r="A41" s="52" t="s">
        <v>0</v>
      </c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</row>
    <row r="42" spans="1:12" ht="22.5" customHeight="1">
      <c r="A42" s="52" t="s">
        <v>8</v>
      </c>
      <c r="B42" s="1"/>
      <c r="C42" s="1"/>
      <c r="D42" s="1"/>
      <c r="E42" s="1"/>
      <c r="F42" s="1"/>
      <c r="G42" s="1"/>
      <c r="H42" s="1"/>
      <c r="I42" s="1"/>
      <c r="J42" s="2"/>
      <c r="K42" s="1"/>
      <c r="L42" s="1"/>
    </row>
    <row r="43" spans="1:12" ht="22.5" customHeight="1">
      <c r="A43" s="52" t="s">
        <v>167</v>
      </c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</row>
    <row r="44" spans="1:5" ht="22.5" customHeight="1">
      <c r="A44" s="53"/>
      <c r="C44" s="1"/>
      <c r="D44" s="1"/>
      <c r="E44" s="1"/>
    </row>
    <row r="45" spans="1:12" ht="22.5" customHeight="1">
      <c r="A45" s="1" t="s">
        <v>19</v>
      </c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</row>
    <row r="46" spans="3:5" ht="7.5" customHeight="1">
      <c r="C46" s="5"/>
      <c r="D46" s="5"/>
      <c r="E46" s="5"/>
    </row>
    <row r="47" spans="6:14" ht="21" customHeight="1">
      <c r="F47" s="7"/>
      <c r="G47" s="7"/>
      <c r="H47" s="183" t="s">
        <v>39</v>
      </c>
      <c r="I47" s="183"/>
      <c r="J47" s="183"/>
      <c r="K47" s="183"/>
      <c r="L47" s="183"/>
      <c r="M47" s="183"/>
      <c r="N47" s="183"/>
    </row>
    <row r="48" spans="3:14" ht="18.75" customHeight="1">
      <c r="C48" s="5"/>
      <c r="D48" s="5"/>
      <c r="E48" s="5"/>
      <c r="F48" s="7"/>
      <c r="G48" s="7"/>
      <c r="H48" s="184" t="s">
        <v>2</v>
      </c>
      <c r="I48" s="184"/>
      <c r="J48" s="184"/>
      <c r="K48" s="9"/>
      <c r="L48" s="184" t="s">
        <v>3</v>
      </c>
      <c r="M48" s="184"/>
      <c r="N48" s="184"/>
    </row>
    <row r="49" spans="3:14" ht="18.75" customHeight="1">
      <c r="C49" s="5"/>
      <c r="D49" s="5"/>
      <c r="E49" s="5"/>
      <c r="F49" s="8" t="s">
        <v>4</v>
      </c>
      <c r="G49" s="7"/>
      <c r="H49" s="10" t="s">
        <v>169</v>
      </c>
      <c r="I49" s="11"/>
      <c r="J49" s="10" t="s">
        <v>168</v>
      </c>
      <c r="K49" s="11"/>
      <c r="L49" s="10" t="s">
        <v>169</v>
      </c>
      <c r="M49" s="11"/>
      <c r="N49" s="10" t="s">
        <v>168</v>
      </c>
    </row>
    <row r="50" spans="1:14" ht="21" customHeight="1">
      <c r="A50" s="5" t="s">
        <v>20</v>
      </c>
      <c r="D50" s="5"/>
      <c r="F50" s="12"/>
      <c r="G50" s="12"/>
      <c r="H50" s="12"/>
      <c r="I50" s="12"/>
      <c r="J50" s="13"/>
      <c r="N50" s="24"/>
    </row>
    <row r="51" spans="1:14" ht="21" customHeight="1">
      <c r="A51" s="6" t="s">
        <v>21</v>
      </c>
      <c r="E51" s="3"/>
      <c r="F51" s="7"/>
      <c r="H51" s="16"/>
      <c r="J51" s="17"/>
      <c r="K51" s="14"/>
      <c r="L51" s="14"/>
      <c r="M51" s="14"/>
      <c r="N51" s="15"/>
    </row>
    <row r="52" spans="1:14" ht="21" customHeight="1">
      <c r="A52" s="6" t="s">
        <v>90</v>
      </c>
      <c r="E52" s="20"/>
      <c r="F52" s="21">
        <v>5</v>
      </c>
      <c r="H52" s="16">
        <v>496</v>
      </c>
      <c r="J52" s="17">
        <v>617</v>
      </c>
      <c r="K52" s="14"/>
      <c r="L52" s="14">
        <v>6678</v>
      </c>
      <c r="M52" s="14"/>
      <c r="N52" s="15">
        <v>3150</v>
      </c>
    </row>
    <row r="53" spans="1:14" ht="21" customHeight="1">
      <c r="A53" s="6" t="s">
        <v>126</v>
      </c>
      <c r="B53" s="6"/>
      <c r="E53" s="3"/>
      <c r="G53" s="7"/>
      <c r="H53" s="18">
        <v>25954</v>
      </c>
      <c r="J53" s="19">
        <v>54791</v>
      </c>
      <c r="K53" s="14"/>
      <c r="L53" s="14">
        <v>23396</v>
      </c>
      <c r="M53" s="14"/>
      <c r="N53" s="15">
        <v>51592</v>
      </c>
    </row>
    <row r="54" spans="1:14" ht="21" customHeight="1">
      <c r="A54" s="6" t="s">
        <v>70</v>
      </c>
      <c r="E54" s="20"/>
      <c r="F54" s="21">
        <v>13</v>
      </c>
      <c r="G54" s="7"/>
      <c r="H54" s="18">
        <v>32090</v>
      </c>
      <c r="J54" s="19">
        <v>13165</v>
      </c>
      <c r="K54" s="14"/>
      <c r="L54" s="14">
        <v>32090</v>
      </c>
      <c r="M54" s="14"/>
      <c r="N54" s="19">
        <v>13165</v>
      </c>
    </row>
    <row r="55" spans="1:3" ht="21" customHeight="1">
      <c r="A55" s="35" t="s">
        <v>216</v>
      </c>
      <c r="C55" s="35"/>
    </row>
    <row r="56" spans="1:14" ht="21" customHeight="1">
      <c r="A56" s="35" t="s">
        <v>186</v>
      </c>
      <c r="C56" s="35"/>
      <c r="F56" s="21">
        <v>14</v>
      </c>
      <c r="G56" s="7"/>
      <c r="H56" s="18">
        <v>8131</v>
      </c>
      <c r="J56" s="19">
        <v>8251</v>
      </c>
      <c r="K56" s="14"/>
      <c r="L56" s="18">
        <v>1404</v>
      </c>
      <c r="M56" s="14"/>
      <c r="N56" s="19">
        <v>1303</v>
      </c>
    </row>
    <row r="57" spans="1:14" ht="21" customHeight="1">
      <c r="A57" s="6" t="s">
        <v>22</v>
      </c>
      <c r="F57" s="7"/>
      <c r="G57" s="7"/>
      <c r="H57" s="18">
        <v>22053</v>
      </c>
      <c r="J57" s="19">
        <v>14437</v>
      </c>
      <c r="K57" s="14"/>
      <c r="L57" s="14">
        <v>19449</v>
      </c>
      <c r="M57" s="14"/>
      <c r="N57" s="15">
        <v>12206</v>
      </c>
    </row>
    <row r="58" spans="1:14" ht="21" customHeight="1">
      <c r="A58" s="6" t="s">
        <v>94</v>
      </c>
      <c r="F58" s="21">
        <v>5</v>
      </c>
      <c r="G58" s="7"/>
      <c r="H58" s="36" t="s">
        <v>93</v>
      </c>
      <c r="J58" s="19">
        <v>1200</v>
      </c>
      <c r="K58" s="14"/>
      <c r="L58" s="36" t="s">
        <v>93</v>
      </c>
      <c r="M58" s="14"/>
      <c r="N58" s="19" t="s">
        <v>93</v>
      </c>
    </row>
    <row r="59" spans="1:14" ht="21" customHeight="1">
      <c r="A59" s="6" t="s">
        <v>40</v>
      </c>
      <c r="F59" s="7"/>
      <c r="G59" s="7"/>
      <c r="H59" s="18"/>
      <c r="J59" s="19"/>
      <c r="K59" s="14"/>
      <c r="L59" s="18"/>
      <c r="M59" s="14"/>
      <c r="N59" s="19"/>
    </row>
    <row r="60" spans="1:14" ht="21" customHeight="1">
      <c r="A60" s="6" t="s">
        <v>41</v>
      </c>
      <c r="C60" s="3"/>
      <c r="F60" s="21"/>
      <c r="G60" s="7"/>
      <c r="H60" s="19" t="s">
        <v>93</v>
      </c>
      <c r="J60" s="19">
        <v>4840</v>
      </c>
      <c r="K60" s="14"/>
      <c r="L60" s="19" t="s">
        <v>93</v>
      </c>
      <c r="M60" s="14"/>
      <c r="N60" s="19">
        <v>4840</v>
      </c>
    </row>
    <row r="61" spans="1:14" ht="21" customHeight="1">
      <c r="A61" s="6" t="s">
        <v>119</v>
      </c>
      <c r="C61" s="3"/>
      <c r="F61" s="37"/>
      <c r="G61" s="7"/>
      <c r="H61" s="19">
        <v>17819</v>
      </c>
      <c r="I61" s="4"/>
      <c r="J61" s="19">
        <v>16451</v>
      </c>
      <c r="K61" s="14"/>
      <c r="L61" s="15">
        <v>16736</v>
      </c>
      <c r="M61" s="14"/>
      <c r="N61" s="15">
        <v>14523</v>
      </c>
    </row>
    <row r="62" spans="1:14" ht="21" customHeight="1">
      <c r="A62" s="5" t="s">
        <v>23</v>
      </c>
      <c r="D62" s="3"/>
      <c r="E62" s="5"/>
      <c r="F62" s="7"/>
      <c r="G62" s="7"/>
      <c r="H62" s="25">
        <f>SUM(H51:H61)</f>
        <v>106543</v>
      </c>
      <c r="J62" s="25">
        <f>SUM(J51:J61)</f>
        <v>113752</v>
      </c>
      <c r="K62" s="14"/>
      <c r="L62" s="25">
        <f>SUM(L51:L61)</f>
        <v>99753</v>
      </c>
      <c r="M62" s="14"/>
      <c r="N62" s="25">
        <f>SUM(N51:N61)</f>
        <v>100779</v>
      </c>
    </row>
    <row r="63" spans="3:14" ht="12" customHeight="1">
      <c r="C63" s="5"/>
      <c r="D63" s="5"/>
      <c r="E63" s="5"/>
      <c r="F63" s="12"/>
      <c r="G63" s="12"/>
      <c r="H63" s="14"/>
      <c r="I63" s="12"/>
      <c r="J63" s="15"/>
      <c r="K63" s="14"/>
      <c r="L63" s="14"/>
      <c r="M63" s="14"/>
      <c r="N63" s="15"/>
    </row>
    <row r="64" spans="1:14" ht="21" customHeight="1">
      <c r="A64" s="5" t="s">
        <v>24</v>
      </c>
      <c r="D64" s="5"/>
      <c r="E64" s="5"/>
      <c r="F64" s="7"/>
      <c r="G64" s="7"/>
      <c r="H64" s="7"/>
      <c r="J64" s="24"/>
      <c r="K64" s="14"/>
      <c r="L64" s="14"/>
      <c r="M64" s="14"/>
      <c r="N64" s="15"/>
    </row>
    <row r="65" spans="1:14" ht="21" customHeight="1">
      <c r="A65" s="38" t="s">
        <v>95</v>
      </c>
      <c r="D65" s="5"/>
      <c r="E65" s="5"/>
      <c r="F65" s="7"/>
      <c r="G65" s="7"/>
      <c r="H65" s="18"/>
      <c r="J65" s="3"/>
      <c r="N65" s="3"/>
    </row>
    <row r="66" spans="1:14" ht="21" customHeight="1">
      <c r="A66" s="38" t="s">
        <v>96</v>
      </c>
      <c r="D66" s="5"/>
      <c r="E66" s="5"/>
      <c r="F66" s="21">
        <v>13</v>
      </c>
      <c r="G66" s="7"/>
      <c r="H66" s="18">
        <v>93287</v>
      </c>
      <c r="J66" s="19">
        <v>100243</v>
      </c>
      <c r="K66" s="14"/>
      <c r="L66" s="19">
        <v>59181</v>
      </c>
      <c r="M66" s="14"/>
      <c r="N66" s="19">
        <v>100243</v>
      </c>
    </row>
    <row r="67" spans="1:14" ht="21" customHeight="1">
      <c r="A67" s="6" t="s">
        <v>217</v>
      </c>
      <c r="F67" s="7"/>
      <c r="G67" s="7"/>
      <c r="H67" s="18"/>
      <c r="J67" s="3"/>
      <c r="N67" s="3"/>
    </row>
    <row r="68" spans="1:14" ht="21" customHeight="1">
      <c r="A68" s="6" t="s">
        <v>186</v>
      </c>
      <c r="F68" s="21">
        <v>14</v>
      </c>
      <c r="G68" s="7"/>
      <c r="H68" s="18">
        <v>2610</v>
      </c>
      <c r="J68" s="19">
        <v>10824</v>
      </c>
      <c r="K68" s="14"/>
      <c r="L68" s="18">
        <v>1367</v>
      </c>
      <c r="M68" s="14"/>
      <c r="N68" s="19">
        <v>2854</v>
      </c>
    </row>
    <row r="69" spans="1:14" ht="21" customHeight="1">
      <c r="A69" s="6" t="s">
        <v>110</v>
      </c>
      <c r="B69" s="6"/>
      <c r="C69" s="3"/>
      <c r="F69" s="7"/>
      <c r="G69" s="7"/>
      <c r="H69" s="18"/>
      <c r="J69" s="19"/>
      <c r="K69" s="14"/>
      <c r="L69" s="14"/>
      <c r="M69" s="14"/>
      <c r="N69" s="15"/>
    </row>
    <row r="70" spans="1:14" ht="21" customHeight="1">
      <c r="A70" s="6" t="s">
        <v>91</v>
      </c>
      <c r="C70" s="3"/>
      <c r="F70" s="7"/>
      <c r="G70" s="7"/>
      <c r="H70" s="18">
        <v>40304</v>
      </c>
      <c r="J70" s="19">
        <v>56699</v>
      </c>
      <c r="K70" s="14"/>
      <c r="L70" s="19">
        <v>40304</v>
      </c>
      <c r="M70" s="14"/>
      <c r="N70" s="19">
        <v>56699</v>
      </c>
    </row>
    <row r="71" spans="1:14" ht="21" customHeight="1">
      <c r="A71" s="6" t="s">
        <v>92</v>
      </c>
      <c r="C71" s="3"/>
      <c r="F71" s="7"/>
      <c r="G71" s="7"/>
      <c r="H71" s="18">
        <v>6658</v>
      </c>
      <c r="J71" s="19">
        <v>6758</v>
      </c>
      <c r="K71" s="14"/>
      <c r="L71" s="14">
        <v>6658</v>
      </c>
      <c r="M71" s="14"/>
      <c r="N71" s="19">
        <v>6758</v>
      </c>
    </row>
    <row r="72" spans="1:14" ht="21" customHeight="1">
      <c r="A72" s="5" t="s">
        <v>25</v>
      </c>
      <c r="D72" s="3"/>
      <c r="E72" s="5"/>
      <c r="F72" s="7"/>
      <c r="G72" s="7"/>
      <c r="H72" s="39">
        <f>SUM(H66:H71)</f>
        <v>142859</v>
      </c>
      <c r="J72" s="39">
        <f>SUM(J66:J71)</f>
        <v>174524</v>
      </c>
      <c r="K72" s="14"/>
      <c r="L72" s="39">
        <f>SUM(L66:L71)</f>
        <v>107510</v>
      </c>
      <c r="M72" s="14"/>
      <c r="N72" s="39">
        <f>SUM(N66:N71)</f>
        <v>166554</v>
      </c>
    </row>
    <row r="73" spans="3:14" ht="21" customHeight="1">
      <c r="C73" s="5"/>
      <c r="D73" s="5"/>
      <c r="E73" s="5"/>
      <c r="F73" s="12"/>
      <c r="G73" s="12"/>
      <c r="H73" s="40"/>
      <c r="I73" s="12"/>
      <c r="J73" s="41"/>
      <c r="K73" s="14"/>
      <c r="L73" s="14"/>
      <c r="M73" s="14"/>
      <c r="N73" s="15"/>
    </row>
    <row r="74" spans="1:14" ht="21" customHeight="1">
      <c r="A74" s="5" t="s">
        <v>26</v>
      </c>
      <c r="D74" s="3"/>
      <c r="E74" s="5"/>
      <c r="F74" s="7"/>
      <c r="G74" s="7"/>
      <c r="H74" s="42">
        <f>+H72+H62</f>
        <v>249402</v>
      </c>
      <c r="I74" s="14"/>
      <c r="J74" s="43">
        <f>+J72+J62</f>
        <v>288276</v>
      </c>
      <c r="K74" s="14"/>
      <c r="L74" s="42">
        <f>SUM(L62+L72)</f>
        <v>207263</v>
      </c>
      <c r="M74" s="14"/>
      <c r="N74" s="43">
        <f>+N72+N62</f>
        <v>267333</v>
      </c>
    </row>
    <row r="75" spans="1:12" ht="22.5" customHeight="1">
      <c r="A75" s="52" t="s">
        <v>0</v>
      </c>
      <c r="B75" s="1"/>
      <c r="C75" s="1"/>
      <c r="D75" s="1"/>
      <c r="E75" s="1"/>
      <c r="F75" s="1"/>
      <c r="G75" s="1"/>
      <c r="H75" s="1"/>
      <c r="I75" s="1"/>
      <c r="J75" s="2"/>
      <c r="K75" s="1"/>
      <c r="L75" s="1"/>
    </row>
    <row r="76" spans="1:12" ht="22.5" customHeight="1">
      <c r="A76" s="52" t="s">
        <v>8</v>
      </c>
      <c r="B76" s="1"/>
      <c r="C76" s="1"/>
      <c r="D76" s="1"/>
      <c r="E76" s="1"/>
      <c r="F76" s="1"/>
      <c r="G76" s="1"/>
      <c r="H76" s="1"/>
      <c r="I76" s="1"/>
      <c r="J76" s="2"/>
      <c r="K76" s="1"/>
      <c r="L76" s="1"/>
    </row>
    <row r="77" spans="1:12" ht="22.5" customHeight="1">
      <c r="A77" s="52" t="s">
        <v>167</v>
      </c>
      <c r="B77" s="1"/>
      <c r="C77" s="1"/>
      <c r="D77" s="1"/>
      <c r="E77" s="1"/>
      <c r="F77" s="1"/>
      <c r="G77" s="1"/>
      <c r="H77" s="1"/>
      <c r="I77" s="1"/>
      <c r="J77" s="2"/>
      <c r="K77" s="1"/>
      <c r="L77" s="1"/>
    </row>
    <row r="78" spans="3:5" ht="22.5" customHeight="1">
      <c r="C78" s="1"/>
      <c r="D78" s="1"/>
      <c r="E78" s="1"/>
    </row>
    <row r="79" spans="1:12" ht="22.5" customHeight="1">
      <c r="A79" s="1" t="s">
        <v>19</v>
      </c>
      <c r="B79" s="1"/>
      <c r="C79" s="1"/>
      <c r="D79" s="1"/>
      <c r="E79" s="1"/>
      <c r="F79" s="1"/>
      <c r="G79" s="1"/>
      <c r="H79" s="1"/>
      <c r="I79" s="1"/>
      <c r="J79" s="2"/>
      <c r="K79" s="1"/>
      <c r="L79" s="1"/>
    </row>
    <row r="80" spans="1:12" ht="7.5" customHeight="1">
      <c r="A80" s="1"/>
      <c r="B80" s="1"/>
      <c r="C80" s="1"/>
      <c r="D80" s="1"/>
      <c r="E80" s="1"/>
      <c r="F80" s="1"/>
      <c r="G80" s="1"/>
      <c r="H80" s="1"/>
      <c r="I80" s="1"/>
      <c r="J80" s="2"/>
      <c r="K80" s="1"/>
      <c r="L80" s="1"/>
    </row>
    <row r="81" spans="6:14" ht="21" customHeight="1">
      <c r="F81" s="7"/>
      <c r="G81" s="7"/>
      <c r="H81" s="183" t="s">
        <v>39</v>
      </c>
      <c r="I81" s="183"/>
      <c r="J81" s="183"/>
      <c r="K81" s="183"/>
      <c r="L81" s="183"/>
      <c r="M81" s="183"/>
      <c r="N81" s="183"/>
    </row>
    <row r="82" spans="3:14" ht="18.75" customHeight="1">
      <c r="C82" s="5"/>
      <c r="D82" s="5"/>
      <c r="E82" s="5"/>
      <c r="F82" s="7"/>
      <c r="G82" s="7"/>
      <c r="H82" s="184" t="s">
        <v>2</v>
      </c>
      <c r="I82" s="184"/>
      <c r="J82" s="184"/>
      <c r="K82" s="9"/>
      <c r="L82" s="184" t="s">
        <v>3</v>
      </c>
      <c r="M82" s="184"/>
      <c r="N82" s="184"/>
    </row>
    <row r="83" spans="3:14" ht="18.75" customHeight="1">
      <c r="C83" s="5"/>
      <c r="D83" s="5"/>
      <c r="E83" s="5"/>
      <c r="F83" s="8" t="s">
        <v>4</v>
      </c>
      <c r="G83" s="7"/>
      <c r="H83" s="10" t="s">
        <v>169</v>
      </c>
      <c r="I83" s="11"/>
      <c r="J83" s="10" t="s">
        <v>168</v>
      </c>
      <c r="K83" s="11"/>
      <c r="L83" s="10" t="s">
        <v>169</v>
      </c>
      <c r="M83" s="11"/>
      <c r="N83" s="10" t="s">
        <v>168</v>
      </c>
    </row>
    <row r="84" spans="1:14" ht="21" customHeight="1">
      <c r="A84" s="5" t="s">
        <v>27</v>
      </c>
      <c r="D84" s="5"/>
      <c r="E84" s="5"/>
      <c r="F84" s="7"/>
      <c r="G84" s="7"/>
      <c r="H84" s="7"/>
      <c r="J84" s="24"/>
      <c r="K84" s="14"/>
      <c r="L84" s="14"/>
      <c r="M84" s="14"/>
      <c r="N84" s="15"/>
    </row>
    <row r="85" spans="1:14" ht="21" customHeight="1">
      <c r="A85" s="6" t="s">
        <v>155</v>
      </c>
      <c r="F85" s="7"/>
      <c r="G85" s="7"/>
      <c r="H85" s="7"/>
      <c r="J85" s="24"/>
      <c r="K85" s="14"/>
      <c r="L85" s="14"/>
      <c r="M85" s="14"/>
      <c r="N85" s="15"/>
    </row>
    <row r="86" spans="1:14" ht="21" customHeight="1" thickBot="1">
      <c r="A86" s="6" t="s">
        <v>108</v>
      </c>
      <c r="C86" s="3"/>
      <c r="F86" s="7"/>
      <c r="G86" s="7"/>
      <c r="H86" s="44">
        <v>900000</v>
      </c>
      <c r="J86" s="44">
        <v>900000</v>
      </c>
      <c r="K86" s="14"/>
      <c r="L86" s="44">
        <v>900000</v>
      </c>
      <c r="M86" s="14"/>
      <c r="N86" s="44">
        <v>900000</v>
      </c>
    </row>
    <row r="87" spans="1:8" ht="21" customHeight="1" thickTop="1">
      <c r="A87" s="6" t="s">
        <v>109</v>
      </c>
      <c r="C87" s="3"/>
      <c r="G87" s="7"/>
      <c r="H87" s="4"/>
    </row>
    <row r="88" spans="1:14" ht="21" customHeight="1">
      <c r="A88" s="20" t="s">
        <v>125</v>
      </c>
      <c r="C88" s="3"/>
      <c r="F88" s="7"/>
      <c r="G88" s="7"/>
      <c r="H88" s="15">
        <v>900000</v>
      </c>
      <c r="J88" s="15">
        <v>900000</v>
      </c>
      <c r="K88" s="14"/>
      <c r="L88" s="15">
        <v>900000</v>
      </c>
      <c r="M88" s="14"/>
      <c r="N88" s="15">
        <v>900000</v>
      </c>
    </row>
    <row r="89" spans="1:14" ht="21" customHeight="1">
      <c r="A89" s="6" t="s">
        <v>111</v>
      </c>
      <c r="F89" s="7"/>
      <c r="G89" s="7"/>
      <c r="H89" s="19">
        <v>195672</v>
      </c>
      <c r="J89" s="19">
        <v>195672</v>
      </c>
      <c r="K89" s="14"/>
      <c r="L89" s="14">
        <v>195672</v>
      </c>
      <c r="M89" s="14"/>
      <c r="N89" s="19">
        <v>195672</v>
      </c>
    </row>
    <row r="90" spans="1:14" ht="21" customHeight="1">
      <c r="A90" s="6" t="s">
        <v>128</v>
      </c>
      <c r="F90" s="21">
        <v>8</v>
      </c>
      <c r="G90" s="7"/>
      <c r="H90" s="18">
        <v>-59323</v>
      </c>
      <c r="J90" s="19">
        <v>-88447</v>
      </c>
      <c r="K90" s="36"/>
      <c r="L90" s="18">
        <f>ส่วนของผู้ถือหุ้นงบเฉพาะ!I31</f>
        <v>-59323</v>
      </c>
      <c r="M90" s="36"/>
      <c r="N90" s="19">
        <v>-88447</v>
      </c>
    </row>
    <row r="91" spans="1:14" ht="21" customHeight="1">
      <c r="A91" s="6" t="s">
        <v>46</v>
      </c>
      <c r="F91" s="7"/>
      <c r="G91" s="7"/>
      <c r="H91" s="18"/>
      <c r="J91" s="19"/>
      <c r="K91" s="14"/>
      <c r="L91" s="14"/>
      <c r="M91" s="14"/>
      <c r="N91" s="15"/>
    </row>
    <row r="92" spans="1:14" ht="21" customHeight="1">
      <c r="A92" s="45" t="s">
        <v>100</v>
      </c>
      <c r="C92" s="3"/>
      <c r="D92" s="45"/>
      <c r="F92" s="21">
        <v>20</v>
      </c>
      <c r="G92" s="7"/>
      <c r="H92" s="19">
        <v>6600</v>
      </c>
      <c r="J92" s="19">
        <v>5700</v>
      </c>
      <c r="K92" s="14"/>
      <c r="L92" s="19">
        <f>ส่วนของผู้ถือหุ้นงบเฉพาะ!K31</f>
        <v>6600</v>
      </c>
      <c r="M92" s="14"/>
      <c r="N92" s="19">
        <v>5700</v>
      </c>
    </row>
    <row r="93" spans="1:14" ht="21" customHeight="1">
      <c r="A93" s="45" t="s">
        <v>101</v>
      </c>
      <c r="C93" s="3"/>
      <c r="D93" s="45"/>
      <c r="G93" s="7"/>
      <c r="H93" s="14">
        <f>ส่วนของผู้ถือหุ้นงบรวม!M31</f>
        <v>-25529</v>
      </c>
      <c r="J93" s="15">
        <f>ส่วนของผู้ถือหุ้นงบรวม!M22</f>
        <v>57542</v>
      </c>
      <c r="K93" s="14"/>
      <c r="L93" s="14">
        <f>ส่วนของผู้ถือหุ้นงบเฉพาะ!M31</f>
        <v>27579</v>
      </c>
      <c r="M93" s="14"/>
      <c r="N93" s="15">
        <f>ส่วนของผู้ถือหุ้นงบเฉพาะ!M22</f>
        <v>58631</v>
      </c>
    </row>
    <row r="94" spans="1:14" ht="21" customHeight="1">
      <c r="A94" s="6" t="s">
        <v>160</v>
      </c>
      <c r="D94" s="3"/>
      <c r="E94" s="5"/>
      <c r="F94" s="7"/>
      <c r="G94" s="7"/>
      <c r="H94" s="46">
        <f>SUM(H88:H93)</f>
        <v>1017420</v>
      </c>
      <c r="J94" s="47">
        <f>SUM(J88:J93)</f>
        <v>1070467</v>
      </c>
      <c r="K94" s="14"/>
      <c r="L94" s="46">
        <f>SUM(L88:L93)</f>
        <v>1070528</v>
      </c>
      <c r="M94" s="14"/>
      <c r="N94" s="48">
        <f>SUM(N88:N93)</f>
        <v>1071556</v>
      </c>
    </row>
    <row r="95" spans="6:14" ht="9" customHeight="1">
      <c r="F95" s="7"/>
      <c r="G95" s="7"/>
      <c r="H95" s="7"/>
      <c r="J95" s="22"/>
      <c r="K95" s="14"/>
      <c r="L95" s="14"/>
      <c r="M95" s="14"/>
      <c r="N95" s="15"/>
    </row>
    <row r="96" spans="1:14" ht="21" customHeight="1">
      <c r="A96" s="6" t="s">
        <v>129</v>
      </c>
      <c r="D96" s="5"/>
      <c r="E96" s="5"/>
      <c r="F96" s="7"/>
      <c r="G96" s="7"/>
      <c r="H96" s="49" t="s">
        <v>93</v>
      </c>
      <c r="I96" s="14"/>
      <c r="J96" s="49" t="s">
        <v>93</v>
      </c>
      <c r="K96" s="14"/>
      <c r="L96" s="49" t="s">
        <v>93</v>
      </c>
      <c r="M96" s="14"/>
      <c r="N96" s="49" t="s">
        <v>93</v>
      </c>
    </row>
    <row r="97" spans="6:14" ht="9" customHeight="1">
      <c r="F97" s="7"/>
      <c r="G97" s="7"/>
      <c r="H97" s="7"/>
      <c r="J97" s="7"/>
      <c r="K97" s="14"/>
      <c r="L97" s="7"/>
      <c r="M97" s="14"/>
      <c r="N97" s="7"/>
    </row>
    <row r="98" spans="1:14" ht="21" customHeight="1">
      <c r="A98" s="5" t="s">
        <v>73</v>
      </c>
      <c r="D98" s="3"/>
      <c r="E98" s="5"/>
      <c r="F98" s="7"/>
      <c r="G98" s="7"/>
      <c r="H98" s="42">
        <f>SUM(H94:H96)</f>
        <v>1017420</v>
      </c>
      <c r="J98" s="42">
        <f>SUM(J94:J96)</f>
        <v>1070467</v>
      </c>
      <c r="K98" s="14"/>
      <c r="L98" s="42">
        <f>SUM(L94:L96)</f>
        <v>1070528</v>
      </c>
      <c r="M98" s="14"/>
      <c r="N98" s="42">
        <f>SUM(N94:N96)</f>
        <v>1071556</v>
      </c>
    </row>
    <row r="99" spans="6:14" ht="21" customHeight="1">
      <c r="F99" s="7"/>
      <c r="G99" s="7"/>
      <c r="H99" s="50"/>
      <c r="J99" s="51"/>
      <c r="K99" s="14"/>
      <c r="L99" s="50"/>
      <c r="M99" s="14"/>
      <c r="N99" s="15"/>
    </row>
    <row r="100" spans="1:14" ht="21" customHeight="1" thickBot="1">
      <c r="A100" s="5" t="s">
        <v>28</v>
      </c>
      <c r="D100" s="5"/>
      <c r="E100" s="3"/>
      <c r="F100" s="7"/>
      <c r="G100" s="7"/>
      <c r="H100" s="33">
        <f>+H98+H74</f>
        <v>1266822</v>
      </c>
      <c r="J100" s="34">
        <f>+J98+J74</f>
        <v>1358743</v>
      </c>
      <c r="K100" s="14"/>
      <c r="L100" s="33">
        <f>+L98+L74</f>
        <v>1277791</v>
      </c>
      <c r="M100" s="14"/>
      <c r="N100" s="44">
        <f>+N98+N74</f>
        <v>1338889</v>
      </c>
    </row>
    <row r="101" spans="1:14" ht="21.75" customHeight="1" thickTop="1">
      <c r="A101" s="5"/>
      <c r="D101" s="5"/>
      <c r="E101" s="3"/>
      <c r="F101" s="7"/>
      <c r="G101" s="7"/>
      <c r="H101" s="14"/>
      <c r="J101" s="15"/>
      <c r="K101" s="14"/>
      <c r="L101" s="14"/>
      <c r="M101" s="14"/>
      <c r="N101" s="15"/>
    </row>
    <row r="102" spans="1:14" ht="21" customHeight="1">
      <c r="A102" s="5"/>
      <c r="D102" s="5"/>
      <c r="E102" s="3"/>
      <c r="F102" s="7"/>
      <c r="G102" s="7"/>
      <c r="H102" s="14"/>
      <c r="J102" s="15"/>
      <c r="K102" s="14"/>
      <c r="L102" s="14"/>
      <c r="M102" s="14"/>
      <c r="N102" s="15"/>
    </row>
    <row r="103" spans="1:14" ht="21" customHeight="1">
      <c r="A103" s="5"/>
      <c r="D103" s="5"/>
      <c r="E103" s="3"/>
      <c r="F103" s="7"/>
      <c r="G103" s="7"/>
      <c r="H103" s="18"/>
      <c r="J103" s="19"/>
      <c r="K103" s="14"/>
      <c r="L103" s="14"/>
      <c r="M103" s="14"/>
      <c r="N103" s="19"/>
    </row>
    <row r="104" spans="1:14" ht="21" customHeight="1">
      <c r="A104" s="5"/>
      <c r="D104" s="5"/>
      <c r="E104" s="3"/>
      <c r="F104" s="7"/>
      <c r="G104" s="7"/>
      <c r="H104" s="14"/>
      <c r="J104" s="15"/>
      <c r="K104" s="14"/>
      <c r="L104" s="14"/>
      <c r="M104" s="14"/>
      <c r="N104" s="15"/>
    </row>
    <row r="105" spans="1:14" ht="21" customHeight="1">
      <c r="A105" s="5"/>
      <c r="D105" s="5"/>
      <c r="E105" s="3"/>
      <c r="F105" s="7"/>
      <c r="G105" s="7"/>
      <c r="H105" s="14"/>
      <c r="J105" s="15"/>
      <c r="K105" s="14"/>
      <c r="L105" s="14"/>
      <c r="M105" s="14"/>
      <c r="N105" s="15"/>
    </row>
    <row r="106" spans="1:14" ht="21" customHeight="1">
      <c r="A106" s="5"/>
      <c r="D106" s="5"/>
      <c r="E106" s="3"/>
      <c r="F106" s="7"/>
      <c r="G106" s="7"/>
      <c r="H106" s="14"/>
      <c r="J106" s="15"/>
      <c r="K106" s="14"/>
      <c r="L106" s="14"/>
      <c r="M106" s="14"/>
      <c r="N106" s="15"/>
    </row>
    <row r="107" spans="1:14" ht="21" customHeight="1">
      <c r="A107" s="5"/>
      <c r="D107" s="5"/>
      <c r="E107" s="3"/>
      <c r="F107" s="7"/>
      <c r="G107" s="7"/>
      <c r="H107" s="14"/>
      <c r="J107" s="15"/>
      <c r="K107" s="14"/>
      <c r="L107" s="14"/>
      <c r="M107" s="14"/>
      <c r="N107" s="15"/>
    </row>
    <row r="108" spans="1:14" ht="21" customHeight="1">
      <c r="A108" s="5"/>
      <c r="D108" s="5"/>
      <c r="E108" s="3"/>
      <c r="F108" s="7"/>
      <c r="G108" s="7"/>
      <c r="H108" s="14"/>
      <c r="J108" s="15"/>
      <c r="K108" s="14"/>
      <c r="L108" s="14"/>
      <c r="M108" s="14"/>
      <c r="N108" s="15"/>
    </row>
    <row r="109" spans="1:14" ht="21" customHeight="1">
      <c r="A109" s="5"/>
      <c r="D109" s="5"/>
      <c r="E109" s="3"/>
      <c r="F109" s="7"/>
      <c r="G109" s="7"/>
      <c r="H109" s="14"/>
      <c r="J109" s="15"/>
      <c r="K109" s="14"/>
      <c r="L109" s="14"/>
      <c r="M109" s="14"/>
      <c r="N109" s="15"/>
    </row>
    <row r="110" spans="4:14" ht="22.5" customHeight="1">
      <c r="D110" s="5"/>
      <c r="E110" s="3"/>
      <c r="F110" s="7"/>
      <c r="G110" s="7"/>
      <c r="H110" s="14"/>
      <c r="J110" s="15"/>
      <c r="K110" s="14"/>
      <c r="L110" s="14"/>
      <c r="M110" s="14"/>
      <c r="N110" s="15"/>
    </row>
    <row r="111" spans="4:14" ht="22.5" customHeight="1">
      <c r="D111" s="5"/>
      <c r="E111" s="3"/>
      <c r="F111" s="7"/>
      <c r="G111" s="7"/>
      <c r="H111" s="14"/>
      <c r="J111" s="15"/>
      <c r="K111" s="14"/>
      <c r="L111" s="14"/>
      <c r="M111" s="14"/>
      <c r="N111" s="15"/>
    </row>
    <row r="112" spans="10:14" ht="21.75" customHeight="1">
      <c r="J112" s="15"/>
      <c r="K112" s="14"/>
      <c r="L112" s="14"/>
      <c r="M112" s="14"/>
      <c r="N112" s="15"/>
    </row>
    <row r="113" spans="1:14" ht="21.75" customHeight="1">
      <c r="A113" s="6"/>
      <c r="J113" s="15"/>
      <c r="K113" s="14"/>
      <c r="L113" s="14"/>
      <c r="M113" s="14"/>
      <c r="N113" s="15"/>
    </row>
    <row r="115" spans="1:14" ht="3" customHeight="1">
      <c r="A115" s="6"/>
      <c r="J115" s="15"/>
      <c r="K115" s="14"/>
      <c r="L115" s="14"/>
      <c r="M115" s="14"/>
      <c r="N115" s="15"/>
    </row>
  </sheetData>
  <sheetProtection/>
  <mergeCells count="9">
    <mergeCell ref="H82:J82"/>
    <mergeCell ref="L82:N82"/>
    <mergeCell ref="H47:N47"/>
    <mergeCell ref="H48:J48"/>
    <mergeCell ref="L48:N48"/>
    <mergeCell ref="H7:N7"/>
    <mergeCell ref="H8:J8"/>
    <mergeCell ref="L8:N8"/>
    <mergeCell ref="H81:N81"/>
  </mergeCells>
  <printOptions/>
  <pageMargins left="0.7086614173228347" right="0.31496062992125984" top="0.7874015748031497" bottom="0.7874015748031497" header="0.3937007874015748" footer="0.5118110236220472"/>
  <pageSetup firstPageNumber="2" useFirstPageNumber="1" horizontalDpi="1200" verticalDpi="1200" orientation="portrait" paperSize="9" scale="84" r:id="rId1"/>
  <headerFooter alignWithMargins="0">
    <oddFooter>&amp;Lหมายเหตุประกอบงบการเงินเป็นส่วนหนึ่งของงบการเงินนี้&amp;R&amp;P</oddFooter>
  </headerFooter>
  <rowBreaks count="3" manualBreakCount="3">
    <brk id="40" max="13" man="1"/>
    <brk id="74" max="25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workbookViewId="0" topLeftCell="A4">
      <selection activeCell="F11" sqref="F11"/>
    </sheetView>
  </sheetViews>
  <sheetFormatPr defaultColWidth="9.140625" defaultRowHeight="24.75" customHeight="1"/>
  <cols>
    <col min="1" max="1" width="3.57421875" style="105" customWidth="1"/>
    <col min="2" max="2" width="4.00390625" style="105" customWidth="1"/>
    <col min="3" max="3" width="3.421875" style="105" customWidth="1"/>
    <col min="4" max="4" width="47.00390625" style="105" customWidth="1"/>
    <col min="5" max="5" width="10.57421875" style="105" customWidth="1"/>
    <col min="6" max="6" width="1.7109375" style="105" customWidth="1"/>
    <col min="7" max="7" width="15.28125" style="105" customWidth="1"/>
    <col min="8" max="8" width="1.7109375" style="105" customWidth="1"/>
    <col min="9" max="9" width="15.28125" style="105" customWidth="1"/>
    <col min="10" max="10" width="1.7109375" style="105" customWidth="1"/>
    <col min="11" max="11" width="15.28125" style="105" customWidth="1"/>
    <col min="12" max="12" width="1.7109375" style="105" customWidth="1"/>
    <col min="13" max="13" width="15.28125" style="105" customWidth="1"/>
    <col min="14" max="16384" width="9.140625" style="105" customWidth="1"/>
  </cols>
  <sheetData>
    <row r="1" spans="1:13" ht="24.75" customHeight="1">
      <c r="A1" s="103" t="s">
        <v>0</v>
      </c>
      <c r="B1" s="104"/>
      <c r="C1" s="104"/>
      <c r="D1" s="104"/>
      <c r="E1" s="104"/>
      <c r="F1" s="104"/>
      <c r="G1" s="104"/>
      <c r="H1" s="104"/>
      <c r="K1" s="185"/>
      <c r="L1" s="185"/>
      <c r="M1" s="185"/>
    </row>
    <row r="2" spans="1:13" ht="24.75" customHeight="1">
      <c r="A2" s="103" t="s">
        <v>1</v>
      </c>
      <c r="B2" s="104"/>
      <c r="C2" s="104"/>
      <c r="D2" s="104"/>
      <c r="E2" s="104"/>
      <c r="F2" s="104"/>
      <c r="G2" s="104"/>
      <c r="H2" s="104"/>
      <c r="M2" s="106"/>
    </row>
    <row r="3" spans="1:8" ht="24.75" customHeight="1">
      <c r="A3" s="89" t="s">
        <v>170</v>
      </c>
      <c r="B3" s="104"/>
      <c r="C3" s="104"/>
      <c r="D3" s="104"/>
      <c r="E3" s="104"/>
      <c r="F3" s="104"/>
      <c r="G3" s="104"/>
      <c r="H3" s="104"/>
    </row>
    <row r="4" ht="18" customHeight="1">
      <c r="E4" s="107"/>
    </row>
    <row r="5" spans="5:13" ht="24.75" customHeight="1">
      <c r="E5" s="107"/>
      <c r="G5" s="187" t="s">
        <v>39</v>
      </c>
      <c r="H5" s="187"/>
      <c r="I5" s="187"/>
      <c r="J5" s="187"/>
      <c r="K5" s="187"/>
      <c r="L5" s="187"/>
      <c r="M5" s="187"/>
    </row>
    <row r="6" spans="5:13" ht="24.75" customHeight="1">
      <c r="E6" s="107"/>
      <c r="G6" s="186" t="s">
        <v>2</v>
      </c>
      <c r="H6" s="186"/>
      <c r="I6" s="186"/>
      <c r="J6" s="106"/>
      <c r="K6" s="186" t="s">
        <v>3</v>
      </c>
      <c r="L6" s="186"/>
      <c r="M6" s="186"/>
    </row>
    <row r="7" spans="5:16" ht="24.75" customHeight="1">
      <c r="E7" s="108" t="s">
        <v>4</v>
      </c>
      <c r="G7" s="108">
        <v>2552</v>
      </c>
      <c r="H7" s="107"/>
      <c r="I7" s="108">
        <v>2551</v>
      </c>
      <c r="J7" s="106"/>
      <c r="K7" s="108">
        <v>2552</v>
      </c>
      <c r="L7" s="107"/>
      <c r="M7" s="108">
        <v>2551</v>
      </c>
      <c r="N7" s="107"/>
      <c r="O7" s="107"/>
      <c r="P7" s="109"/>
    </row>
    <row r="8" spans="1:16" ht="24.75" customHeight="1">
      <c r="A8" s="110" t="s">
        <v>5</v>
      </c>
      <c r="E8" s="107"/>
      <c r="G8" s="111"/>
      <c r="H8" s="111"/>
      <c r="I8" s="111"/>
      <c r="J8" s="111"/>
      <c r="K8" s="111"/>
      <c r="L8" s="111"/>
      <c r="M8" s="111"/>
      <c r="N8" s="111"/>
      <c r="O8" s="111"/>
      <c r="P8" s="109"/>
    </row>
    <row r="9" spans="1:16" ht="24.75" customHeight="1">
      <c r="A9" s="105" t="s">
        <v>134</v>
      </c>
      <c r="D9" s="112"/>
      <c r="E9" s="113" t="s">
        <v>215</v>
      </c>
      <c r="F9" s="112"/>
      <c r="G9" s="114">
        <v>254152</v>
      </c>
      <c r="H9" s="114"/>
      <c r="I9" s="114">
        <v>415413</v>
      </c>
      <c r="J9" s="114"/>
      <c r="K9" s="114">
        <v>254152</v>
      </c>
      <c r="L9" s="114"/>
      <c r="M9" s="114">
        <v>415413</v>
      </c>
      <c r="N9" s="111"/>
      <c r="O9" s="111"/>
      <c r="P9" s="109"/>
    </row>
    <row r="10" spans="1:16" ht="24.75" customHeight="1">
      <c r="A10" s="105" t="s">
        <v>44</v>
      </c>
      <c r="D10" s="112"/>
      <c r="E10" s="115"/>
      <c r="F10" s="112"/>
      <c r="G10" s="116">
        <v>59706</v>
      </c>
      <c r="H10" s="114"/>
      <c r="I10" s="114">
        <v>52782</v>
      </c>
      <c r="J10" s="114"/>
      <c r="K10" s="116">
        <v>32767</v>
      </c>
      <c r="L10" s="114"/>
      <c r="M10" s="114">
        <v>52782</v>
      </c>
      <c r="N10" s="111"/>
      <c r="O10" s="117"/>
      <c r="P10" s="109"/>
    </row>
    <row r="11" spans="1:16" ht="24.75" customHeight="1">
      <c r="A11" s="105" t="s">
        <v>6</v>
      </c>
      <c r="D11" s="112"/>
      <c r="E11" s="112"/>
      <c r="F11" s="112"/>
      <c r="G11" s="114"/>
      <c r="H11" s="114"/>
      <c r="I11" s="114"/>
      <c r="J11" s="114"/>
      <c r="K11" s="114"/>
      <c r="L11" s="114"/>
      <c r="M11" s="114"/>
      <c r="N11" s="111"/>
      <c r="O11" s="111"/>
      <c r="P11" s="109"/>
    </row>
    <row r="12" spans="2:16" ht="24.75" customHeight="1">
      <c r="B12" s="105" t="s">
        <v>142</v>
      </c>
      <c r="D12" s="112"/>
      <c r="E12" s="112"/>
      <c r="F12" s="112"/>
      <c r="G12" s="118" t="s">
        <v>93</v>
      </c>
      <c r="H12" s="114"/>
      <c r="I12" s="114">
        <v>2338</v>
      </c>
      <c r="J12" s="114"/>
      <c r="K12" s="118" t="s">
        <v>93</v>
      </c>
      <c r="L12" s="114"/>
      <c r="M12" s="114">
        <v>2338</v>
      </c>
      <c r="N12" s="111"/>
      <c r="O12" s="111"/>
      <c r="P12" s="109"/>
    </row>
    <row r="13" spans="2:16" ht="24.75" customHeight="1">
      <c r="B13" s="105" t="s">
        <v>78</v>
      </c>
      <c r="D13" s="112"/>
      <c r="E13" s="115"/>
      <c r="F13" s="112"/>
      <c r="G13" s="114">
        <v>1350</v>
      </c>
      <c r="H13" s="114"/>
      <c r="I13" s="116">
        <v>1420</v>
      </c>
      <c r="J13" s="114"/>
      <c r="K13" s="114">
        <v>1350</v>
      </c>
      <c r="L13" s="114"/>
      <c r="M13" s="116">
        <v>1330</v>
      </c>
      <c r="N13" s="111"/>
      <c r="O13" s="111"/>
      <c r="P13" s="109"/>
    </row>
    <row r="14" spans="2:16" ht="24.75" customHeight="1">
      <c r="B14" s="105" t="s">
        <v>143</v>
      </c>
      <c r="D14" s="112"/>
      <c r="E14" s="115"/>
      <c r="F14" s="112"/>
      <c r="G14" s="114">
        <v>8636</v>
      </c>
      <c r="H14" s="114"/>
      <c r="I14" s="114">
        <v>7577</v>
      </c>
      <c r="J14" s="114"/>
      <c r="K14" s="114">
        <v>9391</v>
      </c>
      <c r="L14" s="114"/>
      <c r="M14" s="114">
        <v>10581</v>
      </c>
      <c r="N14" s="111"/>
      <c r="O14" s="111"/>
      <c r="P14" s="109"/>
    </row>
    <row r="15" spans="1:16" ht="24.75" customHeight="1">
      <c r="A15" s="110" t="s">
        <v>7</v>
      </c>
      <c r="D15" s="112"/>
      <c r="E15" s="115"/>
      <c r="F15" s="112"/>
      <c r="G15" s="119">
        <f>SUM(G9:G14)</f>
        <v>323844</v>
      </c>
      <c r="H15" s="114"/>
      <c r="I15" s="120">
        <f>SUM(I9:I14)</f>
        <v>479530</v>
      </c>
      <c r="J15" s="114"/>
      <c r="K15" s="119">
        <f>SUM(K9:K14)</f>
        <v>297660</v>
      </c>
      <c r="L15" s="114"/>
      <c r="M15" s="120">
        <f>SUM(M9:M14)</f>
        <v>482444</v>
      </c>
      <c r="N15" s="111"/>
      <c r="O15" s="111"/>
      <c r="P15" s="109"/>
    </row>
    <row r="16" spans="4:16" ht="24.75" customHeight="1">
      <c r="D16" s="112"/>
      <c r="E16" s="115"/>
      <c r="F16" s="112"/>
      <c r="G16" s="114"/>
      <c r="H16" s="114"/>
      <c r="I16" s="114"/>
      <c r="J16" s="114"/>
      <c r="K16" s="114"/>
      <c r="L16" s="114"/>
      <c r="M16" s="114"/>
      <c r="N16" s="111"/>
      <c r="O16" s="111"/>
      <c r="P16" s="109"/>
    </row>
    <row r="17" spans="1:16" ht="24.75" customHeight="1">
      <c r="A17" s="110" t="s">
        <v>36</v>
      </c>
      <c r="D17" s="112"/>
      <c r="E17" s="113" t="s">
        <v>183</v>
      </c>
      <c r="F17" s="112"/>
      <c r="G17" s="114"/>
      <c r="H17" s="114"/>
      <c r="I17" s="114"/>
      <c r="J17" s="114"/>
      <c r="K17" s="114"/>
      <c r="L17" s="114"/>
      <c r="M17" s="114"/>
      <c r="N17" s="111"/>
      <c r="O17" s="111"/>
      <c r="P17" s="109"/>
    </row>
    <row r="18" spans="1:16" ht="24.75" customHeight="1">
      <c r="A18" s="105" t="s">
        <v>135</v>
      </c>
      <c r="D18" s="112"/>
      <c r="E18" s="113"/>
      <c r="F18" s="112"/>
      <c r="G18" s="114">
        <v>190955</v>
      </c>
      <c r="H18" s="114"/>
      <c r="I18" s="114">
        <v>341869</v>
      </c>
      <c r="J18" s="114"/>
      <c r="K18" s="114">
        <v>199453</v>
      </c>
      <c r="L18" s="114"/>
      <c r="M18" s="114">
        <v>346464</v>
      </c>
      <c r="N18" s="111"/>
      <c r="O18" s="111"/>
      <c r="P18" s="109"/>
    </row>
    <row r="19" spans="1:16" ht="24.75" customHeight="1">
      <c r="A19" s="105" t="s">
        <v>45</v>
      </c>
      <c r="D19" s="112"/>
      <c r="E19" s="113"/>
      <c r="F19" s="112"/>
      <c r="G19" s="114">
        <v>45485</v>
      </c>
      <c r="H19" s="114"/>
      <c r="I19" s="114">
        <v>33825</v>
      </c>
      <c r="J19" s="114"/>
      <c r="K19" s="114">
        <v>21530</v>
      </c>
      <c r="L19" s="114"/>
      <c r="M19" s="114">
        <v>34584</v>
      </c>
      <c r="N19" s="111"/>
      <c r="O19" s="111"/>
      <c r="P19" s="109"/>
    </row>
    <row r="20" spans="1:16" ht="24.75" customHeight="1">
      <c r="A20" s="105" t="s">
        <v>206</v>
      </c>
      <c r="D20" s="112"/>
      <c r="E20" s="113"/>
      <c r="F20" s="112"/>
      <c r="G20" s="114">
        <v>11416</v>
      </c>
      <c r="H20" s="114"/>
      <c r="I20" s="114">
        <v>6981</v>
      </c>
      <c r="J20" s="114"/>
      <c r="K20" s="114">
        <v>8673</v>
      </c>
      <c r="L20" s="114"/>
      <c r="M20" s="114">
        <v>7538</v>
      </c>
      <c r="N20" s="111"/>
      <c r="O20" s="111"/>
      <c r="P20" s="109"/>
    </row>
    <row r="21" spans="1:16" ht="24.75" customHeight="1">
      <c r="A21" s="105" t="s">
        <v>136</v>
      </c>
      <c r="D21" s="112"/>
      <c r="E21" s="113"/>
      <c r="F21" s="112"/>
      <c r="G21" s="114">
        <v>130682</v>
      </c>
      <c r="H21" s="114"/>
      <c r="I21" s="114">
        <v>60580</v>
      </c>
      <c r="J21" s="114"/>
      <c r="K21" s="114">
        <v>72923</v>
      </c>
      <c r="L21" s="114"/>
      <c r="M21" s="114">
        <v>54501</v>
      </c>
      <c r="N21" s="111"/>
      <c r="O21" s="111"/>
      <c r="P21" s="109"/>
    </row>
    <row r="22" spans="1:16" ht="24.75" customHeight="1">
      <c r="A22" s="112" t="s">
        <v>154</v>
      </c>
      <c r="D22" s="112"/>
      <c r="E22" s="113"/>
      <c r="F22" s="112"/>
      <c r="G22" s="114">
        <v>15002</v>
      </c>
      <c r="H22" s="114"/>
      <c r="I22" s="114">
        <v>19538</v>
      </c>
      <c r="J22" s="114"/>
      <c r="K22" s="114">
        <v>15002</v>
      </c>
      <c r="L22" s="114"/>
      <c r="M22" s="114">
        <v>19538</v>
      </c>
      <c r="N22" s="111"/>
      <c r="O22" s="111"/>
      <c r="P22" s="109"/>
    </row>
    <row r="23" spans="1:16" ht="24.75" customHeight="1">
      <c r="A23" s="110" t="s">
        <v>37</v>
      </c>
      <c r="D23" s="112"/>
      <c r="E23" s="113"/>
      <c r="F23" s="112"/>
      <c r="G23" s="119">
        <f>SUM(G18:G22)</f>
        <v>393540</v>
      </c>
      <c r="H23" s="114"/>
      <c r="I23" s="120">
        <f>SUM(I18:I22)</f>
        <v>462793</v>
      </c>
      <c r="J23" s="114"/>
      <c r="K23" s="119">
        <f>SUM(K18:K22)</f>
        <v>317581</v>
      </c>
      <c r="L23" s="114"/>
      <c r="M23" s="120">
        <f>SUM(M18:M22)</f>
        <v>462625</v>
      </c>
      <c r="N23" s="111"/>
      <c r="O23" s="111"/>
      <c r="P23" s="109"/>
    </row>
    <row r="24" spans="4:16" ht="12" customHeight="1">
      <c r="D24" s="112"/>
      <c r="E24" s="113"/>
      <c r="F24" s="112"/>
      <c r="G24" s="121"/>
      <c r="H24" s="114"/>
      <c r="I24" s="114"/>
      <c r="J24" s="114"/>
      <c r="K24" s="121"/>
      <c r="L24" s="114"/>
      <c r="M24" s="114"/>
      <c r="N24" s="111"/>
      <c r="O24" s="111"/>
      <c r="P24" s="109"/>
    </row>
    <row r="25" spans="1:16" ht="24.75" customHeight="1">
      <c r="A25" s="110" t="s">
        <v>137</v>
      </c>
      <c r="D25" s="112"/>
      <c r="E25" s="113"/>
      <c r="F25" s="112"/>
      <c r="G25" s="116">
        <f>SUM(G15-G23)</f>
        <v>-69696</v>
      </c>
      <c r="H25" s="114"/>
      <c r="I25" s="116">
        <f>SUM(I15-I23)</f>
        <v>16737</v>
      </c>
      <c r="J25" s="114"/>
      <c r="K25" s="116">
        <f>SUM(K15-K23)</f>
        <v>-19921</v>
      </c>
      <c r="L25" s="114"/>
      <c r="M25" s="116">
        <f>M15-M23</f>
        <v>19819</v>
      </c>
      <c r="N25" s="111"/>
      <c r="O25" s="111"/>
      <c r="P25" s="109"/>
    </row>
    <row r="26" spans="4:16" ht="12" customHeight="1">
      <c r="D26" s="112"/>
      <c r="E26" s="113"/>
      <c r="F26" s="112"/>
      <c r="G26" s="116"/>
      <c r="H26" s="114"/>
      <c r="I26" s="116"/>
      <c r="J26" s="114"/>
      <c r="K26" s="114"/>
      <c r="L26" s="114"/>
      <c r="M26" s="114"/>
      <c r="N26" s="111"/>
      <c r="O26" s="111"/>
      <c r="P26" s="109"/>
    </row>
    <row r="27" spans="1:16" ht="24.75" customHeight="1">
      <c r="A27" s="105" t="s">
        <v>138</v>
      </c>
      <c r="D27" s="112"/>
      <c r="E27" s="113">
        <v>4</v>
      </c>
      <c r="F27" s="112"/>
      <c r="G27" s="122">
        <v>2120</v>
      </c>
      <c r="H27" s="114"/>
      <c r="I27" s="122">
        <v>3228</v>
      </c>
      <c r="J27" s="114"/>
      <c r="K27" s="122">
        <v>1231</v>
      </c>
      <c r="L27" s="114"/>
      <c r="M27" s="122">
        <v>2135</v>
      </c>
      <c r="N27" s="111"/>
      <c r="O27" s="117"/>
      <c r="P27" s="109"/>
    </row>
    <row r="28" spans="4:16" ht="12" customHeight="1">
      <c r="D28" s="112"/>
      <c r="E28" s="113"/>
      <c r="F28" s="112"/>
      <c r="G28" s="114"/>
      <c r="H28" s="114"/>
      <c r="I28" s="114"/>
      <c r="J28" s="114"/>
      <c r="K28" s="114"/>
      <c r="L28" s="114"/>
      <c r="M28" s="114"/>
      <c r="N28" s="111"/>
      <c r="O28" s="111"/>
      <c r="P28" s="109"/>
    </row>
    <row r="29" spans="1:16" ht="24.75" customHeight="1">
      <c r="A29" s="110" t="s">
        <v>105</v>
      </c>
      <c r="D29" s="112"/>
      <c r="E29" s="113"/>
      <c r="F29" s="112"/>
      <c r="G29" s="114">
        <f>G25-G27</f>
        <v>-71816</v>
      </c>
      <c r="H29" s="114"/>
      <c r="I29" s="114">
        <f>I25-I27</f>
        <v>13509</v>
      </c>
      <c r="J29" s="114"/>
      <c r="K29" s="114">
        <f>K25-K27</f>
        <v>-21152</v>
      </c>
      <c r="L29" s="114"/>
      <c r="M29" s="114">
        <f>M25-M27</f>
        <v>17684</v>
      </c>
      <c r="N29" s="111"/>
      <c r="O29" s="111"/>
      <c r="P29" s="109"/>
    </row>
    <row r="30" spans="4:16" ht="12" customHeight="1">
      <c r="D30" s="112"/>
      <c r="E30" s="113"/>
      <c r="F30" s="112"/>
      <c r="G30" s="114"/>
      <c r="H30" s="114"/>
      <c r="I30" s="114"/>
      <c r="J30" s="114"/>
      <c r="K30" s="114"/>
      <c r="L30" s="114"/>
      <c r="M30" s="114"/>
      <c r="N30" s="111"/>
      <c r="O30" s="111"/>
      <c r="P30" s="109"/>
    </row>
    <row r="31" spans="1:16" ht="24.75" customHeight="1">
      <c r="A31" s="105" t="s">
        <v>29</v>
      </c>
      <c r="D31" s="112"/>
      <c r="E31" s="113">
        <v>15</v>
      </c>
      <c r="F31" s="112"/>
      <c r="G31" s="123">
        <v>1355</v>
      </c>
      <c r="H31" s="114"/>
      <c r="I31" s="123">
        <v>530</v>
      </c>
      <c r="J31" s="114"/>
      <c r="K31" s="124" t="s">
        <v>93</v>
      </c>
      <c r="L31" s="114"/>
      <c r="M31" s="124" t="s">
        <v>93</v>
      </c>
      <c r="N31" s="111"/>
      <c r="O31" s="117"/>
      <c r="P31" s="109"/>
    </row>
    <row r="32" spans="4:16" ht="12" customHeight="1">
      <c r="D32" s="112"/>
      <c r="E32" s="113"/>
      <c r="F32" s="112"/>
      <c r="G32" s="114"/>
      <c r="H32" s="114"/>
      <c r="I32" s="114"/>
      <c r="J32" s="114"/>
      <c r="K32" s="114"/>
      <c r="L32" s="114"/>
      <c r="M32" s="114"/>
      <c r="N32" s="111"/>
      <c r="O32" s="111"/>
      <c r="P32" s="109"/>
    </row>
    <row r="33" spans="1:16" ht="24.75" customHeight="1" thickBot="1">
      <c r="A33" s="110" t="s">
        <v>139</v>
      </c>
      <c r="D33" s="112"/>
      <c r="E33" s="115"/>
      <c r="F33" s="112"/>
      <c r="G33" s="125">
        <f>G25-G27-G31</f>
        <v>-73171</v>
      </c>
      <c r="H33" s="126"/>
      <c r="I33" s="125">
        <f>I25-I27-I31</f>
        <v>12979</v>
      </c>
      <c r="J33" s="126"/>
      <c r="K33" s="125">
        <f>K29</f>
        <v>-21152</v>
      </c>
      <c r="L33" s="126"/>
      <c r="M33" s="125">
        <f>M29</f>
        <v>17684</v>
      </c>
      <c r="N33" s="127"/>
      <c r="O33" s="127"/>
      <c r="P33" s="109"/>
    </row>
    <row r="34" spans="4:16" ht="24.75" customHeight="1" thickTop="1">
      <c r="D34" s="112"/>
      <c r="E34" s="115"/>
      <c r="F34" s="112"/>
      <c r="G34" s="128"/>
      <c r="H34" s="128"/>
      <c r="I34" s="128"/>
      <c r="J34" s="128"/>
      <c r="K34" s="128"/>
      <c r="L34" s="128"/>
      <c r="M34" s="128"/>
      <c r="N34" s="129"/>
      <c r="O34" s="129"/>
      <c r="P34" s="109"/>
    </row>
    <row r="35" spans="1:16" ht="24.75" customHeight="1">
      <c r="A35" s="110" t="s">
        <v>133</v>
      </c>
      <c r="D35" s="112"/>
      <c r="E35" s="115"/>
      <c r="F35" s="112"/>
      <c r="G35" s="128"/>
      <c r="H35" s="128"/>
      <c r="I35" s="128"/>
      <c r="J35" s="128"/>
      <c r="K35" s="128"/>
      <c r="L35" s="128"/>
      <c r="M35" s="128"/>
      <c r="N35" s="129"/>
      <c r="O35" s="129"/>
      <c r="P35" s="109"/>
    </row>
    <row r="36" spans="2:16" ht="24.75" customHeight="1">
      <c r="B36" s="105" t="s">
        <v>74</v>
      </c>
      <c r="D36" s="112"/>
      <c r="E36" s="115"/>
      <c r="F36" s="112"/>
      <c r="G36" s="114">
        <f>SUM(G33:G35)</f>
        <v>-73171</v>
      </c>
      <c r="H36" s="128"/>
      <c r="I36" s="114">
        <f>SUM(I33:I35)</f>
        <v>12979</v>
      </c>
      <c r="J36" s="128"/>
      <c r="K36" s="114">
        <f>SUM(K33:K35)</f>
        <v>-21152</v>
      </c>
      <c r="L36" s="128"/>
      <c r="M36" s="114">
        <f>SUM(M33:M35)</f>
        <v>17684</v>
      </c>
      <c r="N36" s="129"/>
      <c r="O36" s="111"/>
      <c r="P36" s="109"/>
    </row>
    <row r="37" spans="2:16" ht="24.75" customHeight="1">
      <c r="B37" s="105" t="s">
        <v>75</v>
      </c>
      <c r="D37" s="112"/>
      <c r="E37" s="115"/>
      <c r="F37" s="112"/>
      <c r="G37" s="124" t="s">
        <v>93</v>
      </c>
      <c r="H37" s="121"/>
      <c r="I37" s="124" t="s">
        <v>93</v>
      </c>
      <c r="J37" s="121"/>
      <c r="K37" s="124" t="s">
        <v>93</v>
      </c>
      <c r="L37" s="121"/>
      <c r="M37" s="124" t="s">
        <v>93</v>
      </c>
      <c r="N37" s="130"/>
      <c r="O37" s="130"/>
      <c r="P37" s="109"/>
    </row>
    <row r="38" spans="4:18" ht="24.75" customHeight="1" thickBot="1">
      <c r="D38" s="112"/>
      <c r="E38" s="115"/>
      <c r="F38" s="112"/>
      <c r="G38" s="131">
        <f>SUM(G36:G37)</f>
        <v>-73171</v>
      </c>
      <c r="H38" s="128"/>
      <c r="I38" s="131">
        <f>SUM(I36:I37)</f>
        <v>12979</v>
      </c>
      <c r="J38" s="128"/>
      <c r="K38" s="131">
        <f>SUM(K36:K37)</f>
        <v>-21152</v>
      </c>
      <c r="L38" s="128"/>
      <c r="M38" s="131">
        <f>SUM(M36:M37)</f>
        <v>17684</v>
      </c>
      <c r="N38" s="129"/>
      <c r="O38" s="111"/>
      <c r="P38" s="132"/>
      <c r="Q38" s="132"/>
      <c r="R38" s="132"/>
    </row>
    <row r="39" spans="4:18" ht="24.75" customHeight="1" thickTop="1">
      <c r="D39" s="112"/>
      <c r="E39" s="115"/>
      <c r="F39" s="112"/>
      <c r="G39" s="128"/>
      <c r="H39" s="128"/>
      <c r="I39" s="128"/>
      <c r="J39" s="128"/>
      <c r="K39" s="128"/>
      <c r="L39" s="128"/>
      <c r="M39" s="128"/>
      <c r="N39" s="129"/>
      <c r="O39" s="129"/>
      <c r="P39" s="132"/>
      <c r="Q39" s="132"/>
      <c r="R39" s="132"/>
    </row>
    <row r="40" spans="1:18" ht="24.75" customHeight="1">
      <c r="A40" s="110" t="s">
        <v>140</v>
      </c>
      <c r="D40" s="112"/>
      <c r="E40" s="115"/>
      <c r="F40" s="112"/>
      <c r="G40" s="128"/>
      <c r="H40" s="128"/>
      <c r="I40" s="128"/>
      <c r="J40" s="128"/>
      <c r="K40" s="128"/>
      <c r="L40" s="128"/>
      <c r="M40" s="128"/>
      <c r="N40" s="129"/>
      <c r="O40" s="129"/>
      <c r="P40" s="132"/>
      <c r="Q40" s="132"/>
      <c r="R40" s="132"/>
    </row>
    <row r="41" spans="1:18" ht="24.75" customHeight="1" thickBot="1">
      <c r="A41" s="110" t="s">
        <v>141</v>
      </c>
      <c r="D41" s="112"/>
      <c r="E41" s="115"/>
      <c r="F41" s="112"/>
      <c r="G41" s="133">
        <f>G33/900000</f>
        <v>-0.08130111111111112</v>
      </c>
      <c r="H41" s="134"/>
      <c r="I41" s="135">
        <f>I33/900000</f>
        <v>0.014421111111111112</v>
      </c>
      <c r="J41" s="134"/>
      <c r="K41" s="136">
        <f>K33/900000</f>
        <v>-0.023502222222222223</v>
      </c>
      <c r="L41" s="134"/>
      <c r="M41" s="135">
        <f>M33/900000</f>
        <v>0.01964888888888889</v>
      </c>
      <c r="N41" s="132"/>
      <c r="O41" s="132"/>
      <c r="P41" s="132"/>
      <c r="Q41" s="132"/>
      <c r="R41" s="132"/>
    </row>
    <row r="42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35433070866141736" top="0.7874015748031497" bottom="0.7874015748031497" header="0.3937007874015748" footer="0.5118110236220472"/>
  <pageSetup firstPageNumber="5" useFirstPageNumber="1" horizontalDpi="600" verticalDpi="600" orientation="portrait" paperSize="9" scale="74" r:id="rId1"/>
  <headerFooter alignWithMargins="0">
    <oddFooter>&amp;Lหมายเหตุประกอบงบการเงินเป็นส่วนหนึ่งของงบการเงินนี้&amp;R&amp;P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SheetLayoutView="70" zoomScalePageLayoutView="0" workbookViewId="0" topLeftCell="A14">
      <selection activeCell="C31" sqref="C31"/>
    </sheetView>
  </sheetViews>
  <sheetFormatPr defaultColWidth="9.140625" defaultRowHeight="22.5" customHeight="1"/>
  <cols>
    <col min="1" max="1" width="19.8515625" style="60" customWidth="1"/>
    <col min="2" max="2" width="38.28125" style="60" customWidth="1"/>
    <col min="3" max="3" width="10.421875" style="60" customWidth="1"/>
    <col min="4" max="4" width="1.57421875" style="60" customWidth="1"/>
    <col min="5" max="5" width="16.57421875" style="60" customWidth="1"/>
    <col min="6" max="6" width="1.57421875" style="60" customWidth="1"/>
    <col min="7" max="7" width="16.57421875" style="60" customWidth="1"/>
    <col min="8" max="8" width="1.421875" style="60" customWidth="1"/>
    <col min="9" max="9" width="16.57421875" style="60" customWidth="1"/>
    <col min="10" max="10" width="1.7109375" style="60" customWidth="1"/>
    <col min="11" max="11" width="16.57421875" style="60" customWidth="1"/>
    <col min="12" max="12" width="1.7109375" style="60" customWidth="1"/>
    <col min="13" max="13" width="16.57421875" style="60" customWidth="1"/>
    <col min="14" max="14" width="1.7109375" style="60" customWidth="1"/>
    <col min="15" max="15" width="16.57421875" style="60" customWidth="1"/>
    <col min="16" max="16" width="1.7109375" style="60" customWidth="1"/>
    <col min="17" max="17" width="16.57421875" style="60" customWidth="1"/>
    <col min="18" max="18" width="1.8515625" style="60" customWidth="1"/>
    <col min="19" max="19" width="20.28125" style="60" customWidth="1"/>
    <col min="20" max="16384" width="9.140625" style="60" customWidth="1"/>
  </cols>
  <sheetData>
    <row r="1" spans="1:20" ht="27.75" customHeight="1">
      <c r="A1" s="101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65"/>
    </row>
    <row r="2" spans="1:20" ht="27.75" customHeight="1">
      <c r="A2" s="101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65"/>
    </row>
    <row r="3" spans="1:19" ht="27.75" customHeight="1">
      <c r="A3" s="102" t="s">
        <v>170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5" ht="24" customHeight="1" hidden="1">
      <c r="A4" s="61"/>
      <c r="B4" s="61"/>
      <c r="C4" s="61"/>
      <c r="D4" s="61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9" ht="24" customHeight="1">
      <c r="A5" s="61"/>
      <c r="B5" s="61"/>
      <c r="C5" s="61"/>
      <c r="D5" s="61"/>
      <c r="E5" s="190" t="s">
        <v>39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1:19" ht="24" customHeight="1">
      <c r="A6" s="61"/>
      <c r="B6" s="61"/>
      <c r="C6" s="61"/>
      <c r="D6" s="61"/>
      <c r="E6" s="189" t="s">
        <v>2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</row>
    <row r="7" spans="1:17" ht="24" customHeight="1">
      <c r="A7" s="61"/>
      <c r="B7" s="61"/>
      <c r="C7" s="61"/>
      <c r="D7" s="61"/>
      <c r="F7" s="65"/>
      <c r="G7" s="65"/>
      <c r="H7" s="65"/>
      <c r="I7" s="65"/>
      <c r="J7" s="59"/>
      <c r="K7" s="188" t="s">
        <v>46</v>
      </c>
      <c r="L7" s="188"/>
      <c r="M7" s="188"/>
      <c r="N7" s="65"/>
      <c r="O7" s="65"/>
      <c r="Q7" s="65"/>
    </row>
    <row r="8" spans="1:17" ht="24" customHeight="1">
      <c r="A8" s="59"/>
      <c r="B8" s="59"/>
      <c r="C8" s="59"/>
      <c r="D8" s="59"/>
      <c r="E8" s="90" t="s">
        <v>31</v>
      </c>
      <c r="F8" s="65"/>
      <c r="G8" s="65"/>
      <c r="H8" s="65"/>
      <c r="I8" s="65" t="s">
        <v>120</v>
      </c>
      <c r="J8" s="65"/>
      <c r="K8" s="182" t="s">
        <v>98</v>
      </c>
      <c r="L8" s="65"/>
      <c r="M8" s="65"/>
      <c r="N8" s="65"/>
      <c r="O8" s="65" t="s">
        <v>49</v>
      </c>
      <c r="Q8" s="65" t="s">
        <v>48</v>
      </c>
    </row>
    <row r="9" spans="1:19" ht="24" customHeight="1">
      <c r="A9" s="59"/>
      <c r="B9" s="59"/>
      <c r="C9" s="59"/>
      <c r="D9" s="59"/>
      <c r="E9" s="90" t="s">
        <v>33</v>
      </c>
      <c r="F9" s="65"/>
      <c r="G9" s="65" t="s">
        <v>32</v>
      </c>
      <c r="H9" s="65"/>
      <c r="I9" s="65" t="s">
        <v>121</v>
      </c>
      <c r="J9" s="65"/>
      <c r="K9" s="65" t="s">
        <v>99</v>
      </c>
      <c r="L9" s="65"/>
      <c r="M9" s="65"/>
      <c r="N9" s="65"/>
      <c r="O9" s="65" t="s">
        <v>50</v>
      </c>
      <c r="Q9" s="65" t="s">
        <v>52</v>
      </c>
      <c r="S9" s="65"/>
    </row>
    <row r="10" spans="1:19" ht="24" customHeight="1">
      <c r="A10" s="59"/>
      <c r="B10" s="59"/>
      <c r="C10" s="64" t="s">
        <v>4</v>
      </c>
      <c r="D10" s="65"/>
      <c r="E10" s="91" t="s">
        <v>34</v>
      </c>
      <c r="F10" s="65"/>
      <c r="G10" s="64" t="s">
        <v>112</v>
      </c>
      <c r="H10" s="65"/>
      <c r="I10" s="64" t="s">
        <v>130</v>
      </c>
      <c r="J10" s="65"/>
      <c r="K10" s="64" t="s">
        <v>35</v>
      </c>
      <c r="L10" s="65"/>
      <c r="M10" s="64" t="s">
        <v>103</v>
      </c>
      <c r="N10" s="65"/>
      <c r="O10" s="64" t="s">
        <v>198</v>
      </c>
      <c r="P10" s="59"/>
      <c r="Q10" s="64" t="s">
        <v>199</v>
      </c>
      <c r="R10" s="59"/>
      <c r="S10" s="64" t="s">
        <v>104</v>
      </c>
    </row>
    <row r="11" spans="1:15" ht="15" customHeight="1">
      <c r="A11" s="59"/>
      <c r="B11" s="59"/>
      <c r="C11" s="59"/>
      <c r="D11" s="59"/>
      <c r="E11" s="87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9" ht="24" customHeight="1">
      <c r="A12" s="88" t="s">
        <v>51</v>
      </c>
      <c r="B12" s="59"/>
      <c r="C12" s="59"/>
      <c r="D12" s="59"/>
      <c r="E12" s="68">
        <v>900000</v>
      </c>
      <c r="F12" s="68"/>
      <c r="G12" s="68">
        <v>195672</v>
      </c>
      <c r="H12" s="68"/>
      <c r="I12" s="79">
        <v>-24605</v>
      </c>
      <c r="J12" s="68"/>
      <c r="K12" s="68">
        <v>4800</v>
      </c>
      <c r="L12" s="68"/>
      <c r="M12" s="68">
        <v>72459</v>
      </c>
      <c r="N12" s="68"/>
      <c r="O12" s="68">
        <f>SUM(B12:N12)</f>
        <v>1148326</v>
      </c>
      <c r="Q12" s="73" t="s">
        <v>93</v>
      </c>
      <c r="S12" s="92">
        <f>SUM(O12:Q12)</f>
        <v>1148326</v>
      </c>
    </row>
    <row r="13" spans="1:19" ht="24" customHeight="1">
      <c r="A13" s="72" t="s">
        <v>201</v>
      </c>
      <c r="B13" s="59"/>
      <c r="C13" s="59"/>
      <c r="D13" s="59"/>
      <c r="E13" s="68"/>
      <c r="F13" s="68"/>
      <c r="G13" s="68"/>
      <c r="H13" s="68"/>
      <c r="I13" s="79"/>
      <c r="J13" s="68"/>
      <c r="K13" s="68"/>
      <c r="L13" s="68"/>
      <c r="M13" s="68"/>
      <c r="N13" s="68"/>
      <c r="O13" s="68"/>
      <c r="Q13" s="73"/>
      <c r="S13" s="92"/>
    </row>
    <row r="14" spans="1:19" ht="24" customHeight="1">
      <c r="A14" s="72" t="s">
        <v>130</v>
      </c>
      <c r="B14" s="59"/>
      <c r="C14" s="59"/>
      <c r="D14" s="59"/>
      <c r="E14" s="68"/>
      <c r="F14" s="68"/>
      <c r="G14" s="68"/>
      <c r="H14" s="68"/>
      <c r="I14" s="79"/>
      <c r="J14" s="68"/>
      <c r="K14" s="68"/>
      <c r="L14" s="68"/>
      <c r="M14" s="68"/>
      <c r="N14" s="68"/>
      <c r="O14" s="68"/>
      <c r="Q14" s="73"/>
      <c r="S14" s="92"/>
    </row>
    <row r="15" spans="1:19" ht="24" customHeight="1">
      <c r="A15" s="72" t="s">
        <v>209</v>
      </c>
      <c r="B15" s="72"/>
      <c r="C15" s="72"/>
      <c r="D15" s="72"/>
      <c r="E15" s="93" t="s">
        <v>93</v>
      </c>
      <c r="F15" s="93"/>
      <c r="G15" s="93" t="s">
        <v>93</v>
      </c>
      <c r="H15" s="68"/>
      <c r="I15" s="79">
        <v>-65669</v>
      </c>
      <c r="J15" s="68"/>
      <c r="K15" s="93" t="s">
        <v>93</v>
      </c>
      <c r="L15" s="68"/>
      <c r="M15" s="93" t="s">
        <v>93</v>
      </c>
      <c r="N15" s="68"/>
      <c r="O15" s="79">
        <f>SUM(B15:N15)</f>
        <v>-65669</v>
      </c>
      <c r="Q15" s="73" t="s">
        <v>93</v>
      </c>
      <c r="S15" s="92">
        <f aca="true" t="shared" si="0" ref="S15:S20">SUM(O15:Q15)</f>
        <v>-65669</v>
      </c>
    </row>
    <row r="16" spans="1:19" ht="24" customHeight="1">
      <c r="A16" s="72" t="s">
        <v>208</v>
      </c>
      <c r="B16" s="63"/>
      <c r="C16" s="63"/>
      <c r="D16" s="68"/>
      <c r="E16" s="75" t="s">
        <v>93</v>
      </c>
      <c r="F16" s="68"/>
      <c r="G16" s="75" t="s">
        <v>93</v>
      </c>
      <c r="H16" s="68"/>
      <c r="I16" s="76">
        <v>1827</v>
      </c>
      <c r="J16" s="70"/>
      <c r="K16" s="77" t="s">
        <v>93</v>
      </c>
      <c r="L16" s="69"/>
      <c r="M16" s="77" t="s">
        <v>93</v>
      </c>
      <c r="N16" s="68"/>
      <c r="O16" s="78">
        <f>SUM(E16:M16)</f>
        <v>1827</v>
      </c>
      <c r="Q16" s="64" t="s">
        <v>93</v>
      </c>
      <c r="S16" s="94">
        <f t="shared" si="0"/>
        <v>1827</v>
      </c>
    </row>
    <row r="17" spans="1:19" ht="24" customHeight="1">
      <c r="A17" s="72" t="s">
        <v>202</v>
      </c>
      <c r="B17" s="63"/>
      <c r="C17" s="63"/>
      <c r="D17" s="68"/>
      <c r="E17" s="73" t="s">
        <v>93</v>
      </c>
      <c r="F17" s="68"/>
      <c r="G17" s="73" t="s">
        <v>93</v>
      </c>
      <c r="H17" s="68"/>
      <c r="I17" s="69">
        <f>SUM(I15:I16)</f>
        <v>-63842</v>
      </c>
      <c r="J17" s="70"/>
      <c r="K17" s="74" t="s">
        <v>93</v>
      </c>
      <c r="L17" s="69"/>
      <c r="M17" s="74" t="s">
        <v>93</v>
      </c>
      <c r="N17" s="68"/>
      <c r="O17" s="68">
        <f>SUM(O15:O16)</f>
        <v>-63842</v>
      </c>
      <c r="Q17" s="95" t="s">
        <v>93</v>
      </c>
      <c r="S17" s="92">
        <f t="shared" si="0"/>
        <v>-63842</v>
      </c>
    </row>
    <row r="18" spans="1:21" ht="24" customHeight="1">
      <c r="A18" s="59" t="s">
        <v>203</v>
      </c>
      <c r="B18" s="59"/>
      <c r="C18" s="59"/>
      <c r="D18" s="59"/>
      <c r="E18" s="96" t="s">
        <v>93</v>
      </c>
      <c r="F18" s="93"/>
      <c r="G18" s="96" t="s">
        <v>93</v>
      </c>
      <c r="H18" s="68"/>
      <c r="I18" s="96" t="s">
        <v>93</v>
      </c>
      <c r="J18" s="68"/>
      <c r="K18" s="96" t="s">
        <v>93</v>
      </c>
      <c r="L18" s="68"/>
      <c r="M18" s="78">
        <f>งบกำไรขาดทุน!I33</f>
        <v>12979</v>
      </c>
      <c r="N18" s="68"/>
      <c r="O18" s="81">
        <f>SUM(B18:N18)</f>
        <v>12979</v>
      </c>
      <c r="P18" s="59"/>
      <c r="Q18" s="75" t="s">
        <v>93</v>
      </c>
      <c r="R18" s="59"/>
      <c r="S18" s="94">
        <f t="shared" si="0"/>
        <v>12979</v>
      </c>
      <c r="T18" s="59"/>
      <c r="U18" s="59"/>
    </row>
    <row r="19" spans="1:19" ht="24" customHeight="1">
      <c r="A19" s="72" t="s">
        <v>204</v>
      </c>
      <c r="B19" s="59"/>
      <c r="C19" s="59"/>
      <c r="D19" s="59"/>
      <c r="E19" s="73" t="s">
        <v>93</v>
      </c>
      <c r="F19" s="73"/>
      <c r="G19" s="73" t="s">
        <v>93</v>
      </c>
      <c r="H19" s="68"/>
      <c r="I19" s="69">
        <f>SUM(I17:I18)</f>
        <v>-63842</v>
      </c>
      <c r="J19" s="68"/>
      <c r="K19" s="93" t="s">
        <v>93</v>
      </c>
      <c r="L19" s="68"/>
      <c r="M19" s="68">
        <f>SUM(M17:M18)</f>
        <v>12979</v>
      </c>
      <c r="N19" s="68"/>
      <c r="O19" s="79">
        <f>SUM(B19:N19)</f>
        <v>-50863</v>
      </c>
      <c r="P19" s="59"/>
      <c r="Q19" s="73" t="s">
        <v>93</v>
      </c>
      <c r="R19" s="59"/>
      <c r="S19" s="92">
        <f t="shared" si="0"/>
        <v>-50863</v>
      </c>
    </row>
    <row r="20" spans="1:19" ht="24" customHeight="1">
      <c r="A20" s="72" t="s">
        <v>131</v>
      </c>
      <c r="B20" s="59"/>
      <c r="C20" s="98">
        <v>17</v>
      </c>
      <c r="D20" s="59"/>
      <c r="E20" s="73" t="s">
        <v>93</v>
      </c>
      <c r="F20" s="73"/>
      <c r="G20" s="73" t="s">
        <v>93</v>
      </c>
      <c r="H20" s="68"/>
      <c r="I20" s="93" t="s">
        <v>93</v>
      </c>
      <c r="J20" s="68"/>
      <c r="K20" s="93" t="s">
        <v>93</v>
      </c>
      <c r="L20" s="68"/>
      <c r="M20" s="68">
        <v>-26996</v>
      </c>
      <c r="N20" s="68"/>
      <c r="O20" s="68">
        <f>SUM(E20:M20)</f>
        <v>-26996</v>
      </c>
      <c r="P20" s="59"/>
      <c r="Q20" s="73" t="s">
        <v>93</v>
      </c>
      <c r="R20" s="59"/>
      <c r="S20" s="92">
        <f t="shared" si="0"/>
        <v>-26996</v>
      </c>
    </row>
    <row r="21" spans="1:19" ht="24" customHeight="1">
      <c r="A21" s="61" t="s">
        <v>153</v>
      </c>
      <c r="B21" s="63"/>
      <c r="C21" s="85" t="s">
        <v>214</v>
      </c>
      <c r="D21" s="68"/>
      <c r="E21" s="75" t="s">
        <v>93</v>
      </c>
      <c r="F21" s="68"/>
      <c r="G21" s="75" t="s">
        <v>93</v>
      </c>
      <c r="H21" s="68"/>
      <c r="I21" s="77" t="s">
        <v>93</v>
      </c>
      <c r="J21" s="70"/>
      <c r="K21" s="77">
        <v>900</v>
      </c>
      <c r="L21" s="69"/>
      <c r="M21" s="80">
        <v>-900</v>
      </c>
      <c r="N21" s="68"/>
      <c r="O21" s="75" t="s">
        <v>93</v>
      </c>
      <c r="Q21" s="64" t="s">
        <v>93</v>
      </c>
      <c r="S21" s="64" t="s">
        <v>93</v>
      </c>
    </row>
    <row r="22" spans="1:19" ht="24" customHeight="1">
      <c r="A22" s="82" t="s">
        <v>172</v>
      </c>
      <c r="B22" s="61"/>
      <c r="C22" s="61"/>
      <c r="D22" s="61"/>
      <c r="E22" s="68">
        <f>SUM(E12:E21)</f>
        <v>900000</v>
      </c>
      <c r="F22" s="68"/>
      <c r="G22" s="68">
        <f>SUM(G12:G21)</f>
        <v>195672</v>
      </c>
      <c r="H22" s="68"/>
      <c r="I22" s="68">
        <f>I12+I19</f>
        <v>-88447</v>
      </c>
      <c r="J22" s="68"/>
      <c r="K22" s="68">
        <f>K12+K21</f>
        <v>5700</v>
      </c>
      <c r="L22" s="68"/>
      <c r="M22" s="68">
        <f>M12+M19+M20+M21</f>
        <v>57542</v>
      </c>
      <c r="N22" s="68"/>
      <c r="O22" s="68">
        <f>O12+O19+O20</f>
        <v>1070467</v>
      </c>
      <c r="P22" s="59"/>
      <c r="Q22" s="97" t="s">
        <v>93</v>
      </c>
      <c r="R22" s="59"/>
      <c r="S22" s="68">
        <f>SUM(O22:Q22)</f>
        <v>1070467</v>
      </c>
    </row>
    <row r="23" spans="1:19" ht="24" customHeight="1">
      <c r="A23" s="72" t="s">
        <v>200</v>
      </c>
      <c r="B23" s="61"/>
      <c r="C23" s="61"/>
      <c r="D23" s="6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Q23" s="97"/>
      <c r="S23" s="68"/>
    </row>
    <row r="24" spans="1:19" ht="24" customHeight="1">
      <c r="A24" s="72" t="s">
        <v>130</v>
      </c>
      <c r="B24" s="61"/>
      <c r="C24" s="61"/>
      <c r="D24" s="6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Q24" s="97"/>
      <c r="S24" s="68"/>
    </row>
    <row r="25" spans="1:19" ht="24" customHeight="1">
      <c r="A25" s="72" t="s">
        <v>209</v>
      </c>
      <c r="B25" s="72"/>
      <c r="C25" s="72"/>
      <c r="D25" s="72"/>
      <c r="E25" s="96" t="s">
        <v>93</v>
      </c>
      <c r="F25" s="68"/>
      <c r="G25" s="96" t="s">
        <v>93</v>
      </c>
      <c r="H25" s="68"/>
      <c r="I25" s="81">
        <v>29124</v>
      </c>
      <c r="J25" s="68"/>
      <c r="K25" s="96" t="s">
        <v>93</v>
      </c>
      <c r="L25" s="68"/>
      <c r="M25" s="96" t="s">
        <v>93</v>
      </c>
      <c r="N25" s="68"/>
      <c r="O25" s="78">
        <f>SUM(E25:N25)</f>
        <v>29124</v>
      </c>
      <c r="Q25" s="96" t="s">
        <v>93</v>
      </c>
      <c r="S25" s="94">
        <f>SUM(O25:Q25)</f>
        <v>29124</v>
      </c>
    </row>
    <row r="26" spans="1:19" ht="24" customHeight="1">
      <c r="A26" s="72" t="s">
        <v>202</v>
      </c>
      <c r="B26" s="72"/>
      <c r="C26" s="72"/>
      <c r="D26" s="72"/>
      <c r="E26" s="93" t="s">
        <v>93</v>
      </c>
      <c r="F26" s="68"/>
      <c r="G26" s="93" t="s">
        <v>93</v>
      </c>
      <c r="H26" s="68"/>
      <c r="I26" s="79">
        <v>29124</v>
      </c>
      <c r="J26" s="68"/>
      <c r="K26" s="93" t="s">
        <v>93</v>
      </c>
      <c r="L26" s="68"/>
      <c r="M26" s="93" t="s">
        <v>93</v>
      </c>
      <c r="N26" s="68"/>
      <c r="O26" s="68">
        <f>SUM(E26:N26)</f>
        <v>29124</v>
      </c>
      <c r="Q26" s="93" t="s">
        <v>93</v>
      </c>
      <c r="S26" s="92">
        <f>SUM(O26:Q26)</f>
        <v>29124</v>
      </c>
    </row>
    <row r="27" spans="1:21" ht="24" customHeight="1">
      <c r="A27" s="59" t="s">
        <v>205</v>
      </c>
      <c r="B27" s="59"/>
      <c r="C27" s="59"/>
      <c r="D27" s="59"/>
      <c r="E27" s="96" t="s">
        <v>93</v>
      </c>
      <c r="F27" s="68"/>
      <c r="G27" s="96" t="s">
        <v>93</v>
      </c>
      <c r="H27" s="68"/>
      <c r="I27" s="96" t="s">
        <v>93</v>
      </c>
      <c r="J27" s="68"/>
      <c r="K27" s="96" t="s">
        <v>93</v>
      </c>
      <c r="L27" s="68"/>
      <c r="M27" s="81">
        <f>งบกำไรขาดทุน!G33</f>
        <v>-73171</v>
      </c>
      <c r="N27" s="68"/>
      <c r="O27" s="78">
        <f>SUM(E27:N27)</f>
        <v>-73171</v>
      </c>
      <c r="P27" s="59"/>
      <c r="Q27" s="96" t="s">
        <v>93</v>
      </c>
      <c r="R27" s="59"/>
      <c r="S27" s="94">
        <f>SUM(O27:Q27)</f>
        <v>-73171</v>
      </c>
      <c r="T27" s="59"/>
      <c r="U27" s="59"/>
    </row>
    <row r="28" spans="1:21" ht="24" customHeight="1">
      <c r="A28" s="72" t="s">
        <v>204</v>
      </c>
      <c r="B28" s="59"/>
      <c r="C28" s="59"/>
      <c r="D28" s="59"/>
      <c r="E28" s="93" t="s">
        <v>93</v>
      </c>
      <c r="F28" s="68"/>
      <c r="G28" s="93" t="s">
        <v>93</v>
      </c>
      <c r="H28" s="68"/>
      <c r="I28" s="79">
        <f>SUM(I26:I27)</f>
        <v>29124</v>
      </c>
      <c r="J28" s="68"/>
      <c r="K28" s="93" t="s">
        <v>93</v>
      </c>
      <c r="L28" s="68"/>
      <c r="M28" s="79">
        <f>M27</f>
        <v>-73171</v>
      </c>
      <c r="N28" s="68"/>
      <c r="O28" s="68">
        <f>SUM(O26:O27)</f>
        <v>-44047</v>
      </c>
      <c r="P28" s="59"/>
      <c r="Q28" s="93" t="s">
        <v>93</v>
      </c>
      <c r="R28" s="59"/>
      <c r="S28" s="92">
        <f>SUM(O28:Q28)</f>
        <v>-44047</v>
      </c>
      <c r="T28" s="59"/>
      <c r="U28" s="59"/>
    </row>
    <row r="29" spans="1:21" ht="24" customHeight="1">
      <c r="A29" s="72" t="s">
        <v>131</v>
      </c>
      <c r="B29" s="59"/>
      <c r="C29" s="98">
        <v>17</v>
      </c>
      <c r="D29" s="59"/>
      <c r="E29" s="93" t="s">
        <v>93</v>
      </c>
      <c r="F29" s="68"/>
      <c r="G29" s="93" t="s">
        <v>93</v>
      </c>
      <c r="H29" s="68"/>
      <c r="I29" s="93" t="s">
        <v>93</v>
      </c>
      <c r="J29" s="68"/>
      <c r="K29" s="93" t="s">
        <v>93</v>
      </c>
      <c r="L29" s="68"/>
      <c r="M29" s="73">
        <v>-9000</v>
      </c>
      <c r="N29" s="68"/>
      <c r="O29" s="68">
        <f>SUM(E29:N29)</f>
        <v>-9000</v>
      </c>
      <c r="P29" s="59"/>
      <c r="Q29" s="73" t="s">
        <v>93</v>
      </c>
      <c r="R29" s="59"/>
      <c r="S29" s="92">
        <f>SUM(O29:Q29)</f>
        <v>-9000</v>
      </c>
      <c r="T29" s="59"/>
      <c r="U29" s="59"/>
    </row>
    <row r="30" spans="1:21" ht="24" customHeight="1">
      <c r="A30" s="72" t="s">
        <v>153</v>
      </c>
      <c r="B30" s="59"/>
      <c r="C30" s="98">
        <v>17</v>
      </c>
      <c r="D30" s="59"/>
      <c r="E30" s="93" t="s">
        <v>93</v>
      </c>
      <c r="F30" s="68"/>
      <c r="G30" s="93" t="s">
        <v>93</v>
      </c>
      <c r="H30" s="68"/>
      <c r="I30" s="93" t="s">
        <v>93</v>
      </c>
      <c r="J30" s="68"/>
      <c r="K30" s="73">
        <v>900</v>
      </c>
      <c r="L30" s="68"/>
      <c r="M30" s="73">
        <v>-900</v>
      </c>
      <c r="N30" s="68"/>
      <c r="O30" s="66" t="s">
        <v>93</v>
      </c>
      <c r="P30" s="59"/>
      <c r="Q30" s="73" t="s">
        <v>93</v>
      </c>
      <c r="R30" s="59"/>
      <c r="S30" s="73" t="s">
        <v>93</v>
      </c>
      <c r="T30" s="59"/>
      <c r="U30" s="59"/>
    </row>
    <row r="31" spans="1:19" ht="24" customHeight="1" thickBot="1">
      <c r="A31" s="82" t="s">
        <v>171</v>
      </c>
      <c r="B31" s="61"/>
      <c r="C31" s="61"/>
      <c r="D31" s="61"/>
      <c r="E31" s="86">
        <f>E22</f>
        <v>900000</v>
      </c>
      <c r="F31" s="68"/>
      <c r="G31" s="86">
        <f>G22</f>
        <v>195672</v>
      </c>
      <c r="H31" s="68"/>
      <c r="I31" s="86">
        <f>I22+I28</f>
        <v>-59323</v>
      </c>
      <c r="J31" s="68"/>
      <c r="K31" s="86">
        <f>K22+K30</f>
        <v>6600</v>
      </c>
      <c r="L31" s="68"/>
      <c r="M31" s="86">
        <f>M22+M28+M29+M30</f>
        <v>-25529</v>
      </c>
      <c r="N31" s="68"/>
      <c r="O31" s="86">
        <f>O22+O28+O29</f>
        <v>1017420</v>
      </c>
      <c r="Q31" s="99" t="s">
        <v>93</v>
      </c>
      <c r="S31" s="86">
        <f>SUM(O31:Q31)</f>
        <v>1017420</v>
      </c>
    </row>
    <row r="32" spans="1:19" ht="15" customHeight="1" thickTop="1">
      <c r="A32" s="61"/>
      <c r="B32" s="61"/>
      <c r="C32" s="61"/>
      <c r="D32" s="6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Q32" s="100"/>
      <c r="S32" s="92"/>
    </row>
    <row r="33" spans="1:15" ht="22.5" customHeight="1">
      <c r="A33" s="61"/>
      <c r="B33" s="61"/>
      <c r="C33" s="61"/>
      <c r="D33" s="61"/>
      <c r="E33" s="68"/>
      <c r="F33" s="68"/>
      <c r="G33" s="68"/>
      <c r="H33" s="68"/>
      <c r="I33" s="79"/>
      <c r="J33" s="68"/>
      <c r="K33" s="68"/>
      <c r="L33" s="68"/>
      <c r="M33" s="68"/>
      <c r="N33" s="68"/>
      <c r="O33" s="68"/>
    </row>
    <row r="34" ht="22.5" customHeight="1">
      <c r="A34" s="62"/>
    </row>
  </sheetData>
  <sheetProtection/>
  <mergeCells count="3">
    <mergeCell ref="K7:M7"/>
    <mergeCell ref="E6:S6"/>
    <mergeCell ref="E5:S5"/>
  </mergeCells>
  <printOptions/>
  <pageMargins left="0.7086614173228347" right="0.35433070866141736" top="0.7874015748031497" bottom="0.7874015748031497" header="0.3937007874015748" footer="0.5118110236220472"/>
  <pageSetup firstPageNumber="6" useFirstPageNumber="1" horizontalDpi="600" verticalDpi="600" orientation="landscape" paperSize="9" scale="66" r:id="rId1"/>
  <headerFooter alignWithMargins="0">
    <oddFooter>&amp;Lหมายเหตุประกอบงบการเงินเป็นส่วนหนึ่งของงบการเงินนี้&amp;R&amp;P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SheetLayoutView="70" zoomScalePageLayoutView="0" workbookViewId="0" topLeftCell="A5">
      <selection activeCell="O21" activeCellId="5" sqref="E21 G21 I21 K21 M21 O21"/>
    </sheetView>
  </sheetViews>
  <sheetFormatPr defaultColWidth="9.140625" defaultRowHeight="22.5" customHeight="1"/>
  <cols>
    <col min="1" max="1" width="29.140625" style="60" customWidth="1"/>
    <col min="2" max="2" width="42.28125" style="63" customWidth="1"/>
    <col min="3" max="3" width="13.28125" style="63" customWidth="1"/>
    <col min="4" max="4" width="2.57421875" style="60" customWidth="1"/>
    <col min="5" max="5" width="22.57421875" style="60" customWidth="1"/>
    <col min="6" max="6" width="1.421875" style="60" customWidth="1"/>
    <col min="7" max="7" width="22.57421875" style="60" customWidth="1"/>
    <col min="8" max="8" width="1.421875" style="60" customWidth="1"/>
    <col min="9" max="9" width="22.57421875" style="60" customWidth="1"/>
    <col min="10" max="10" width="1.421875" style="60" customWidth="1"/>
    <col min="11" max="11" width="22.57421875" style="60" customWidth="1"/>
    <col min="12" max="12" width="1.421875" style="60" customWidth="1"/>
    <col min="13" max="13" width="22.57421875" style="60" customWidth="1"/>
    <col min="14" max="14" width="1.421875" style="60" customWidth="1"/>
    <col min="15" max="15" width="22.57421875" style="60" customWidth="1"/>
    <col min="16" max="16" width="1.421875" style="60" customWidth="1"/>
    <col min="17" max="17" width="14.7109375" style="60" customWidth="1"/>
    <col min="18" max="18" width="1.8515625" style="60" customWidth="1"/>
    <col min="19" max="19" width="14.7109375" style="60" customWidth="1"/>
    <col min="20" max="16384" width="9.140625" style="60" customWidth="1"/>
  </cols>
  <sheetData>
    <row r="1" spans="1:18" ht="27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6"/>
      <c r="O1" s="57"/>
      <c r="P1" s="58"/>
      <c r="Q1" s="58"/>
      <c r="R1" s="58"/>
    </row>
    <row r="2" spans="1:18" ht="27.7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56"/>
      <c r="O2" s="57"/>
      <c r="P2" s="58"/>
      <c r="Q2" s="58"/>
      <c r="R2" s="58"/>
    </row>
    <row r="3" spans="1:18" ht="27.75" customHeight="1">
      <c r="A3" s="191" t="s">
        <v>170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5" ht="24" customHeight="1" hidden="1">
      <c r="A4" s="61"/>
      <c r="B4" s="62"/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4" customHeight="1">
      <c r="A5" s="61"/>
      <c r="D5" s="59"/>
      <c r="E5" s="190" t="s">
        <v>39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ht="24" customHeight="1">
      <c r="A6" s="61"/>
      <c r="D6" s="59"/>
      <c r="E6" s="189" t="s">
        <v>3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ht="24" customHeight="1">
      <c r="A7" s="61"/>
      <c r="D7" s="59"/>
      <c r="E7" s="65"/>
      <c r="F7" s="65"/>
      <c r="G7" s="65"/>
      <c r="H7" s="65"/>
      <c r="I7" s="65"/>
      <c r="J7" s="65"/>
      <c r="K7" s="189" t="s">
        <v>46</v>
      </c>
      <c r="L7" s="189"/>
      <c r="M7" s="189"/>
      <c r="N7" s="65"/>
      <c r="O7" s="65"/>
    </row>
    <row r="8" spans="1:15" ht="24" customHeight="1">
      <c r="A8" s="61"/>
      <c r="D8" s="65"/>
      <c r="E8" s="65" t="s">
        <v>31</v>
      </c>
      <c r="F8" s="65"/>
      <c r="G8" s="65"/>
      <c r="H8" s="65"/>
      <c r="I8" s="65" t="s">
        <v>120</v>
      </c>
      <c r="J8" s="65"/>
      <c r="K8" s="65" t="s">
        <v>98</v>
      </c>
      <c r="L8" s="65"/>
      <c r="M8" s="65"/>
      <c r="N8" s="65"/>
      <c r="O8" s="65"/>
    </row>
    <row r="9" spans="1:15" ht="24" customHeight="1">
      <c r="A9" s="61"/>
      <c r="D9" s="65"/>
      <c r="E9" s="65" t="s">
        <v>33</v>
      </c>
      <c r="F9" s="65"/>
      <c r="G9" s="65" t="s">
        <v>32</v>
      </c>
      <c r="H9" s="65"/>
      <c r="I9" s="65" t="s">
        <v>121</v>
      </c>
      <c r="J9" s="65"/>
      <c r="K9" s="65" t="s">
        <v>99</v>
      </c>
      <c r="L9" s="65"/>
      <c r="M9" s="65"/>
      <c r="N9" s="65"/>
      <c r="O9" s="65"/>
    </row>
    <row r="10" spans="1:15" ht="24" customHeight="1">
      <c r="A10" s="59"/>
      <c r="C10" s="64" t="s">
        <v>4</v>
      </c>
      <c r="D10" s="65"/>
      <c r="E10" s="64" t="s">
        <v>34</v>
      </c>
      <c r="F10" s="65"/>
      <c r="G10" s="64" t="s">
        <v>112</v>
      </c>
      <c r="H10" s="65"/>
      <c r="I10" s="64" t="s">
        <v>130</v>
      </c>
      <c r="J10" s="65"/>
      <c r="K10" s="64" t="s">
        <v>35</v>
      </c>
      <c r="L10" s="65"/>
      <c r="M10" s="64" t="s">
        <v>103</v>
      </c>
      <c r="N10" s="65"/>
      <c r="O10" s="64" t="s">
        <v>104</v>
      </c>
    </row>
    <row r="11" spans="1:15" ht="15" customHeight="1">
      <c r="A11" s="59"/>
      <c r="D11" s="66"/>
      <c r="E11" s="66"/>
      <c r="F11" s="66"/>
      <c r="G11" s="66"/>
      <c r="H11" s="66"/>
      <c r="J11" s="66"/>
      <c r="K11" s="66"/>
      <c r="L11" s="66"/>
      <c r="M11" s="66"/>
      <c r="N11" s="66"/>
      <c r="O11" s="66"/>
    </row>
    <row r="12" spans="1:15" ht="24" customHeight="1">
      <c r="A12" s="67" t="s">
        <v>132</v>
      </c>
      <c r="D12" s="68"/>
      <c r="E12" s="68">
        <v>900000</v>
      </c>
      <c r="F12" s="68"/>
      <c r="G12" s="68">
        <v>195672</v>
      </c>
      <c r="H12" s="68"/>
      <c r="I12" s="69">
        <v>-19705</v>
      </c>
      <c r="J12" s="70"/>
      <c r="K12" s="71">
        <v>4800</v>
      </c>
      <c r="L12" s="69"/>
      <c r="M12" s="71">
        <v>68843</v>
      </c>
      <c r="N12" s="68"/>
      <c r="O12" s="68">
        <f aca="true" t="shared" si="0" ref="O12:O20">SUM(E12:M12)</f>
        <v>1149610</v>
      </c>
    </row>
    <row r="13" spans="1:15" ht="24" customHeight="1">
      <c r="A13" s="72" t="s">
        <v>201</v>
      </c>
      <c r="D13" s="68"/>
      <c r="E13" s="68"/>
      <c r="F13" s="68"/>
      <c r="G13" s="68"/>
      <c r="H13" s="68"/>
      <c r="I13" s="69"/>
      <c r="J13" s="70"/>
      <c r="K13" s="71"/>
      <c r="L13" s="69"/>
      <c r="M13" s="71"/>
      <c r="N13" s="68"/>
      <c r="O13" s="68"/>
    </row>
    <row r="14" spans="1:15" ht="24" customHeight="1">
      <c r="A14" s="72" t="s">
        <v>130</v>
      </c>
      <c r="D14" s="68"/>
      <c r="E14" s="68"/>
      <c r="F14" s="68"/>
      <c r="G14" s="68"/>
      <c r="H14" s="68"/>
      <c r="I14" s="69"/>
      <c r="J14" s="70"/>
      <c r="K14" s="71"/>
      <c r="L14" s="69"/>
      <c r="M14" s="71"/>
      <c r="N14" s="68"/>
      <c r="O14" s="68"/>
    </row>
    <row r="15" spans="1:15" ht="24" customHeight="1">
      <c r="A15" s="72" t="s">
        <v>207</v>
      </c>
      <c r="D15" s="68"/>
      <c r="E15" s="73" t="s">
        <v>93</v>
      </c>
      <c r="F15" s="68"/>
      <c r="G15" s="73" t="s">
        <v>93</v>
      </c>
      <c r="H15" s="68"/>
      <c r="I15" s="69">
        <v>-70569</v>
      </c>
      <c r="J15" s="70"/>
      <c r="K15" s="74" t="s">
        <v>93</v>
      </c>
      <c r="L15" s="69"/>
      <c r="M15" s="74" t="s">
        <v>93</v>
      </c>
      <c r="N15" s="68"/>
      <c r="O15" s="68">
        <f t="shared" si="0"/>
        <v>-70569</v>
      </c>
    </row>
    <row r="16" spans="1:15" ht="24" customHeight="1">
      <c r="A16" s="72" t="s">
        <v>208</v>
      </c>
      <c r="D16" s="68"/>
      <c r="E16" s="75" t="s">
        <v>93</v>
      </c>
      <c r="F16" s="68"/>
      <c r="G16" s="75" t="s">
        <v>93</v>
      </c>
      <c r="H16" s="68"/>
      <c r="I16" s="76">
        <v>1827</v>
      </c>
      <c r="J16" s="70"/>
      <c r="K16" s="77" t="s">
        <v>93</v>
      </c>
      <c r="L16" s="69"/>
      <c r="M16" s="77" t="s">
        <v>93</v>
      </c>
      <c r="N16" s="68"/>
      <c r="O16" s="78">
        <f t="shared" si="0"/>
        <v>1827</v>
      </c>
    </row>
    <row r="17" spans="1:15" ht="24" customHeight="1">
      <c r="A17" s="72" t="s">
        <v>202</v>
      </c>
      <c r="D17" s="68"/>
      <c r="E17" s="73" t="s">
        <v>93</v>
      </c>
      <c r="F17" s="68"/>
      <c r="G17" s="73" t="s">
        <v>93</v>
      </c>
      <c r="H17" s="68"/>
      <c r="I17" s="69">
        <f>SUM(I15:I16)</f>
        <v>-68742</v>
      </c>
      <c r="J17" s="72"/>
      <c r="K17" s="74" t="s">
        <v>93</v>
      </c>
      <c r="L17" s="69"/>
      <c r="M17" s="74" t="s">
        <v>93</v>
      </c>
      <c r="N17" s="68"/>
      <c r="O17" s="79">
        <f t="shared" si="0"/>
        <v>-68742</v>
      </c>
    </row>
    <row r="18" spans="1:21" ht="24" customHeight="1">
      <c r="A18" s="61" t="s">
        <v>203</v>
      </c>
      <c r="D18" s="68"/>
      <c r="E18" s="75" t="s">
        <v>93</v>
      </c>
      <c r="F18" s="68"/>
      <c r="G18" s="75" t="s">
        <v>93</v>
      </c>
      <c r="H18" s="68"/>
      <c r="I18" s="77" t="s">
        <v>93</v>
      </c>
      <c r="J18" s="70"/>
      <c r="K18" s="77" t="s">
        <v>93</v>
      </c>
      <c r="L18" s="69"/>
      <c r="M18" s="80">
        <f>งบกำไรขาดทุน!M33</f>
        <v>17684</v>
      </c>
      <c r="N18" s="68"/>
      <c r="O18" s="81">
        <f t="shared" si="0"/>
        <v>17684</v>
      </c>
      <c r="P18" s="59"/>
      <c r="Q18" s="59"/>
      <c r="R18" s="59"/>
      <c r="S18" s="59"/>
      <c r="T18" s="59"/>
      <c r="U18" s="59"/>
    </row>
    <row r="19" spans="1:21" ht="24" customHeight="1">
      <c r="A19" s="72" t="s">
        <v>204</v>
      </c>
      <c r="D19" s="68"/>
      <c r="E19" s="73" t="s">
        <v>93</v>
      </c>
      <c r="F19" s="68"/>
      <c r="G19" s="73" t="s">
        <v>93</v>
      </c>
      <c r="H19" s="68"/>
      <c r="I19" s="74">
        <f>SUM(I17:I18)</f>
        <v>-68742</v>
      </c>
      <c r="J19" s="70"/>
      <c r="K19" s="74" t="s">
        <v>93</v>
      </c>
      <c r="L19" s="69"/>
      <c r="M19" s="71">
        <f>SUM(M17:M18)</f>
        <v>17684</v>
      </c>
      <c r="N19" s="68"/>
      <c r="O19" s="79">
        <f t="shared" si="0"/>
        <v>-51058</v>
      </c>
      <c r="P19" s="59"/>
      <c r="Q19" s="59"/>
      <c r="R19" s="59"/>
      <c r="S19" s="59"/>
      <c r="T19" s="59"/>
      <c r="U19" s="59"/>
    </row>
    <row r="20" spans="1:15" ht="24" customHeight="1">
      <c r="A20" s="61" t="s">
        <v>131</v>
      </c>
      <c r="C20" s="98">
        <v>17</v>
      </c>
      <c r="D20" s="68"/>
      <c r="E20" s="73" t="s">
        <v>93</v>
      </c>
      <c r="F20" s="68"/>
      <c r="G20" s="73" t="s">
        <v>93</v>
      </c>
      <c r="H20" s="68"/>
      <c r="I20" s="74" t="s">
        <v>93</v>
      </c>
      <c r="J20" s="70"/>
      <c r="K20" s="74" t="s">
        <v>93</v>
      </c>
      <c r="L20" s="69"/>
      <c r="M20" s="71">
        <v>-26996</v>
      </c>
      <c r="N20" s="68"/>
      <c r="O20" s="79">
        <f t="shared" si="0"/>
        <v>-26996</v>
      </c>
    </row>
    <row r="21" spans="1:15" ht="24" customHeight="1">
      <c r="A21" s="61" t="s">
        <v>153</v>
      </c>
      <c r="C21" s="85" t="s">
        <v>214</v>
      </c>
      <c r="D21" s="68"/>
      <c r="E21" s="75" t="s">
        <v>93</v>
      </c>
      <c r="F21" s="68"/>
      <c r="G21" s="75" t="s">
        <v>93</v>
      </c>
      <c r="H21" s="68"/>
      <c r="I21" s="77" t="s">
        <v>93</v>
      </c>
      <c r="J21" s="70"/>
      <c r="K21" s="77">
        <v>900</v>
      </c>
      <c r="L21" s="69"/>
      <c r="M21" s="80">
        <v>-900</v>
      </c>
      <c r="N21" s="68"/>
      <c r="O21" s="75" t="s">
        <v>93</v>
      </c>
    </row>
    <row r="22" spans="1:15" ht="24" customHeight="1">
      <c r="A22" s="82" t="s">
        <v>172</v>
      </c>
      <c r="D22" s="68"/>
      <c r="E22" s="79">
        <f>SUM(E12:E21)</f>
        <v>900000</v>
      </c>
      <c r="F22" s="68"/>
      <c r="G22" s="79">
        <f>SUM(G12:G21)</f>
        <v>195672</v>
      </c>
      <c r="H22" s="83"/>
      <c r="I22" s="71">
        <f>I12+I19</f>
        <v>-88447</v>
      </c>
      <c r="J22" s="72"/>
      <c r="K22" s="71">
        <f>SUM(K12:K21)</f>
        <v>5700</v>
      </c>
      <c r="L22" s="69"/>
      <c r="M22" s="71">
        <f>M12+M19+M20+M21</f>
        <v>58631</v>
      </c>
      <c r="N22" s="68"/>
      <c r="O22" s="79">
        <f>O12+O19+O20</f>
        <v>1071556</v>
      </c>
    </row>
    <row r="23" spans="1:15" ht="24" customHeight="1">
      <c r="A23" s="72" t="s">
        <v>200</v>
      </c>
      <c r="D23" s="68"/>
      <c r="E23" s="68"/>
      <c r="F23" s="68"/>
      <c r="G23" s="79"/>
      <c r="H23" s="79"/>
      <c r="I23" s="84"/>
      <c r="J23" s="68"/>
      <c r="K23" s="79"/>
      <c r="L23" s="68"/>
      <c r="M23" s="73"/>
      <c r="N23" s="68"/>
      <c r="O23" s="68"/>
    </row>
    <row r="24" spans="1:15" ht="24" customHeight="1">
      <c r="A24" s="72" t="s">
        <v>130</v>
      </c>
      <c r="D24" s="68"/>
      <c r="E24" s="68"/>
      <c r="F24" s="68"/>
      <c r="G24" s="79"/>
      <c r="H24" s="79"/>
      <c r="I24" s="84"/>
      <c r="J24" s="68"/>
      <c r="K24" s="79"/>
      <c r="L24" s="68"/>
      <c r="M24" s="73"/>
      <c r="N24" s="68"/>
      <c r="O24" s="68"/>
    </row>
    <row r="25" spans="1:15" ht="24" customHeight="1">
      <c r="A25" s="72" t="s">
        <v>207</v>
      </c>
      <c r="D25" s="68"/>
      <c r="E25" s="75" t="s">
        <v>93</v>
      </c>
      <c r="F25" s="68"/>
      <c r="G25" s="75" t="s">
        <v>93</v>
      </c>
      <c r="H25" s="79"/>
      <c r="I25" s="137">
        <v>29124</v>
      </c>
      <c r="J25" s="68"/>
      <c r="K25" s="75" t="s">
        <v>93</v>
      </c>
      <c r="L25" s="68"/>
      <c r="M25" s="75" t="s">
        <v>93</v>
      </c>
      <c r="N25" s="68"/>
      <c r="O25" s="78">
        <f>SUM(E25:N25)</f>
        <v>29124</v>
      </c>
    </row>
    <row r="26" spans="1:15" ht="24" customHeight="1">
      <c r="A26" s="72" t="s">
        <v>202</v>
      </c>
      <c r="D26" s="68"/>
      <c r="E26" s="73" t="s">
        <v>93</v>
      </c>
      <c r="F26" s="68"/>
      <c r="G26" s="73" t="s">
        <v>93</v>
      </c>
      <c r="H26" s="79"/>
      <c r="I26" s="84">
        <v>29124</v>
      </c>
      <c r="J26" s="68"/>
      <c r="K26" s="73" t="s">
        <v>93</v>
      </c>
      <c r="L26" s="68"/>
      <c r="M26" s="73" t="s">
        <v>93</v>
      </c>
      <c r="N26" s="68"/>
      <c r="O26" s="68">
        <f>SUM(E26:N26)</f>
        <v>29124</v>
      </c>
    </row>
    <row r="27" spans="1:21" ht="24" customHeight="1">
      <c r="A27" s="59" t="s">
        <v>205</v>
      </c>
      <c r="D27" s="68"/>
      <c r="E27" s="75" t="s">
        <v>93</v>
      </c>
      <c r="F27" s="68"/>
      <c r="G27" s="75" t="s">
        <v>93</v>
      </c>
      <c r="H27" s="68"/>
      <c r="I27" s="75" t="s">
        <v>93</v>
      </c>
      <c r="J27" s="68"/>
      <c r="K27" s="75" t="s">
        <v>93</v>
      </c>
      <c r="L27" s="68"/>
      <c r="M27" s="78">
        <f>งบกำไรขาดทุน!K38</f>
        <v>-21152</v>
      </c>
      <c r="N27" s="68"/>
      <c r="O27" s="78">
        <f>SUM(E27:N27)</f>
        <v>-21152</v>
      </c>
      <c r="P27" s="59"/>
      <c r="Q27" s="59"/>
      <c r="R27" s="59"/>
      <c r="S27" s="59"/>
      <c r="T27" s="59"/>
      <c r="U27" s="59"/>
    </row>
    <row r="28" spans="1:21" ht="24" customHeight="1">
      <c r="A28" s="72" t="s">
        <v>204</v>
      </c>
      <c r="D28" s="68"/>
      <c r="E28" s="73" t="s">
        <v>93</v>
      </c>
      <c r="F28" s="68"/>
      <c r="G28" s="73" t="s">
        <v>93</v>
      </c>
      <c r="H28" s="68"/>
      <c r="I28" s="73">
        <f>SUM(I26:I27)</f>
        <v>29124</v>
      </c>
      <c r="J28" s="68"/>
      <c r="K28" s="73" t="s">
        <v>93</v>
      </c>
      <c r="L28" s="68"/>
      <c r="M28" s="68">
        <f>SUM(M26:M27)</f>
        <v>-21152</v>
      </c>
      <c r="N28" s="68"/>
      <c r="O28" s="68">
        <f>SUM(O26:O27)</f>
        <v>7972</v>
      </c>
      <c r="P28" s="59"/>
      <c r="Q28" s="59"/>
      <c r="R28" s="59"/>
      <c r="S28" s="59"/>
      <c r="T28" s="59"/>
      <c r="U28" s="59"/>
    </row>
    <row r="29" spans="1:21" ht="24" customHeight="1">
      <c r="A29" s="61" t="s">
        <v>131</v>
      </c>
      <c r="C29" s="98">
        <v>17</v>
      </c>
      <c r="D29" s="68"/>
      <c r="E29" s="73" t="s">
        <v>93</v>
      </c>
      <c r="F29" s="68"/>
      <c r="G29" s="73" t="s">
        <v>93</v>
      </c>
      <c r="H29" s="68"/>
      <c r="I29" s="73" t="s">
        <v>93</v>
      </c>
      <c r="J29" s="68"/>
      <c r="K29" s="73" t="s">
        <v>93</v>
      </c>
      <c r="L29" s="68"/>
      <c r="M29" s="74">
        <v>-9000</v>
      </c>
      <c r="N29" s="68"/>
      <c r="O29" s="68">
        <f>SUM(E29:N29)</f>
        <v>-9000</v>
      </c>
      <c r="P29" s="59"/>
      <c r="Q29" s="59"/>
      <c r="R29" s="59"/>
      <c r="S29" s="59"/>
      <c r="T29" s="59"/>
      <c r="U29" s="59"/>
    </row>
    <row r="30" spans="1:21" ht="24" customHeight="1">
      <c r="A30" s="72" t="s">
        <v>153</v>
      </c>
      <c r="C30" s="85" t="s">
        <v>214</v>
      </c>
      <c r="D30" s="68"/>
      <c r="E30" s="73" t="s">
        <v>93</v>
      </c>
      <c r="F30" s="68"/>
      <c r="G30" s="73" t="s">
        <v>93</v>
      </c>
      <c r="H30" s="68"/>
      <c r="I30" s="73" t="s">
        <v>93</v>
      </c>
      <c r="J30" s="68"/>
      <c r="K30" s="73">
        <v>900</v>
      </c>
      <c r="L30" s="68"/>
      <c r="M30" s="74">
        <v>-900</v>
      </c>
      <c r="N30" s="68"/>
      <c r="O30" s="73" t="s">
        <v>93</v>
      </c>
      <c r="P30" s="59"/>
      <c r="Q30" s="59"/>
      <c r="R30" s="59"/>
      <c r="S30" s="59"/>
      <c r="T30" s="59"/>
      <c r="U30" s="59"/>
    </row>
    <row r="31" spans="1:15" ht="24" customHeight="1" thickBot="1">
      <c r="A31" s="82" t="s">
        <v>171</v>
      </c>
      <c r="D31" s="68"/>
      <c r="E31" s="86">
        <f>SUM(E22:E30)</f>
        <v>900000</v>
      </c>
      <c r="F31" s="68"/>
      <c r="G31" s="86">
        <f>SUM(G22:G30)</f>
        <v>195672</v>
      </c>
      <c r="H31" s="68"/>
      <c r="I31" s="86">
        <f>I22+I28</f>
        <v>-59323</v>
      </c>
      <c r="J31" s="68"/>
      <c r="K31" s="86">
        <f>SUM(K22:K30)</f>
        <v>6600</v>
      </c>
      <c r="L31" s="68"/>
      <c r="M31" s="86">
        <f>M22+M28+M29+M30</f>
        <v>27579</v>
      </c>
      <c r="N31" s="68"/>
      <c r="O31" s="86">
        <f>O22+O28+O29</f>
        <v>1070528</v>
      </c>
    </row>
    <row r="32" spans="1:15" ht="15" customHeight="1" thickTop="1">
      <c r="A32" s="61"/>
      <c r="B32" s="87"/>
      <c r="C32" s="8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24" customHeight="1">
      <c r="A33" s="61"/>
      <c r="D33" s="68"/>
      <c r="E33" s="68"/>
      <c r="F33" s="68"/>
      <c r="G33" s="68"/>
      <c r="H33" s="68"/>
      <c r="I33" s="79"/>
      <c r="J33" s="68"/>
      <c r="K33" s="79"/>
      <c r="L33" s="68"/>
      <c r="M33" s="68"/>
      <c r="N33" s="68"/>
      <c r="O33" s="68"/>
    </row>
    <row r="34" spans="1:11" s="59" customFormat="1" ht="23.25" customHeight="1">
      <c r="A34" s="62"/>
      <c r="B34" s="62"/>
      <c r="C34" s="62"/>
      <c r="D34" s="62"/>
      <c r="I34" s="68"/>
      <c r="J34" s="68"/>
      <c r="K34" s="68"/>
    </row>
  </sheetData>
  <sheetProtection/>
  <mergeCells count="6">
    <mergeCell ref="K7:M7"/>
    <mergeCell ref="E5:O5"/>
    <mergeCell ref="E6:O6"/>
    <mergeCell ref="A1:M1"/>
    <mergeCell ref="A2:M2"/>
    <mergeCell ref="A3:R3"/>
  </mergeCells>
  <printOptions/>
  <pageMargins left="0.708661417322835" right="0.354330708661417" top="0.78740157480315" bottom="0.78740157480315" header="0.393700787401575" footer="0.511811023622047"/>
  <pageSetup firstPageNumber="7" useFirstPageNumber="1" horizontalDpi="600" verticalDpi="600" orientation="landscape" paperSize="9" scale="66" r:id="rId1"/>
  <headerFooter alignWithMargins="0">
    <oddFooter>&amp;L
หมายเหตุประกอบงบการเงินเป็นส่วนหนึ่งของงบการเงินนี้
&amp;R&amp;P</oddFooter>
  </headerFooter>
  <rowBreaks count="1" manualBreakCount="1">
    <brk id="3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"/>
  <sheetViews>
    <sheetView view="pageBreakPreview" zoomScaleSheetLayoutView="100" zoomScalePageLayoutView="0" workbookViewId="0" topLeftCell="A64">
      <selection activeCell="G73" sqref="G73"/>
    </sheetView>
  </sheetViews>
  <sheetFormatPr defaultColWidth="9.140625" defaultRowHeight="21.75" customHeight="1"/>
  <cols>
    <col min="1" max="1" width="1.7109375" style="177" customWidth="1"/>
    <col min="2" max="2" width="2.140625" style="177" customWidth="1"/>
    <col min="3" max="3" width="5.00390625" style="178" customWidth="1"/>
    <col min="4" max="4" width="4.8515625" style="178" customWidth="1"/>
    <col min="5" max="5" width="45.7109375" style="178" customWidth="1"/>
    <col min="6" max="6" width="2.7109375" style="177" customWidth="1"/>
    <col min="7" max="7" width="16.8515625" style="165" customWidth="1"/>
    <col min="8" max="8" width="1.7109375" style="177" customWidth="1"/>
    <col min="9" max="9" width="16.8515625" style="140" customWidth="1"/>
    <col min="10" max="10" width="1.7109375" style="177" customWidth="1"/>
    <col min="11" max="11" width="16.8515625" style="140" customWidth="1"/>
    <col min="12" max="12" width="1.7109375" style="177" customWidth="1"/>
    <col min="13" max="13" width="16.8515625" style="140" customWidth="1"/>
    <col min="14" max="14" width="1.421875" style="177" customWidth="1"/>
    <col min="15" max="16384" width="9.140625" style="177" customWidth="1"/>
  </cols>
  <sheetData>
    <row r="1" spans="1:13" s="140" customFormat="1" ht="22.5" customHeight="1">
      <c r="A1" s="138" t="s">
        <v>0</v>
      </c>
      <c r="B1" s="54"/>
      <c r="C1" s="54"/>
      <c r="D1" s="54"/>
      <c r="E1" s="54"/>
      <c r="F1" s="54"/>
      <c r="G1" s="54"/>
      <c r="H1" s="54"/>
      <c r="L1" s="141"/>
      <c r="M1" s="142"/>
    </row>
    <row r="2" spans="1:13" s="140" customFormat="1" ht="22.5" customHeight="1">
      <c r="A2" s="138" t="s">
        <v>53</v>
      </c>
      <c r="B2" s="54"/>
      <c r="C2" s="54"/>
      <c r="D2" s="54"/>
      <c r="E2" s="54"/>
      <c r="F2" s="54"/>
      <c r="G2" s="54"/>
      <c r="H2" s="54"/>
      <c r="L2" s="141"/>
      <c r="M2" s="142"/>
    </row>
    <row r="3" spans="1:13" s="140" customFormat="1" ht="22.5" customHeight="1">
      <c r="A3" s="139" t="s">
        <v>170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3:13" s="140" customFormat="1" ht="18" customHeight="1">
      <c r="C4" s="54"/>
      <c r="D4" s="54"/>
      <c r="E4" s="54"/>
      <c r="G4" s="193" t="s">
        <v>39</v>
      </c>
      <c r="H4" s="193"/>
      <c r="I4" s="193"/>
      <c r="J4" s="193"/>
      <c r="K4" s="193"/>
      <c r="L4" s="193"/>
      <c r="M4" s="193"/>
    </row>
    <row r="5" spans="3:13" s="140" customFormat="1" ht="18" customHeight="1">
      <c r="C5" s="54"/>
      <c r="D5" s="54"/>
      <c r="E5" s="54"/>
      <c r="G5" s="192" t="s">
        <v>2</v>
      </c>
      <c r="H5" s="192"/>
      <c r="I5" s="192"/>
      <c r="J5" s="142"/>
      <c r="K5" s="192" t="s">
        <v>3</v>
      </c>
      <c r="L5" s="192"/>
      <c r="M5" s="192"/>
    </row>
    <row r="6" spans="3:13" s="140" customFormat="1" ht="18" customHeight="1">
      <c r="C6" s="54"/>
      <c r="D6" s="54"/>
      <c r="E6" s="54"/>
      <c r="G6" s="144">
        <v>2552</v>
      </c>
      <c r="I6" s="144">
        <v>2551</v>
      </c>
      <c r="J6" s="142"/>
      <c r="K6" s="143">
        <v>2552</v>
      </c>
      <c r="L6" s="141"/>
      <c r="M6" s="143">
        <v>2551</v>
      </c>
    </row>
    <row r="7" spans="1:13" s="140" customFormat="1" ht="19.5" customHeight="1">
      <c r="A7" s="55" t="s">
        <v>54</v>
      </c>
      <c r="C7" s="145"/>
      <c r="D7" s="55"/>
      <c r="E7" s="55"/>
      <c r="F7" s="142"/>
      <c r="G7" s="146"/>
      <c r="H7" s="142"/>
      <c r="I7" s="146"/>
      <c r="J7" s="147"/>
      <c r="K7" s="147"/>
      <c r="L7" s="148"/>
      <c r="M7" s="147"/>
    </row>
    <row r="8" spans="1:13" s="140" customFormat="1" ht="19.5" customHeight="1">
      <c r="A8" s="149" t="s">
        <v>105</v>
      </c>
      <c r="C8" s="145"/>
      <c r="D8" s="145"/>
      <c r="E8" s="145"/>
      <c r="F8" s="142"/>
      <c r="G8" s="150">
        <v>-71816</v>
      </c>
      <c r="H8" s="150"/>
      <c r="I8" s="150">
        <v>13509</v>
      </c>
      <c r="J8" s="150"/>
      <c r="K8" s="150">
        <v>-21152</v>
      </c>
      <c r="L8" s="151"/>
      <c r="M8" s="147">
        <v>17684</v>
      </c>
    </row>
    <row r="9" spans="1:13" s="140" customFormat="1" ht="19.5" customHeight="1">
      <c r="A9" s="149" t="s">
        <v>106</v>
      </c>
      <c r="C9" s="145"/>
      <c r="D9" s="145"/>
      <c r="E9" s="145"/>
      <c r="F9" s="142"/>
      <c r="G9" s="150"/>
      <c r="H9" s="150"/>
      <c r="I9" s="150"/>
      <c r="J9" s="150"/>
      <c r="K9" s="150"/>
      <c r="L9" s="151"/>
      <c r="M9" s="150"/>
    </row>
    <row r="10" spans="1:13" s="140" customFormat="1" ht="19.5" customHeight="1">
      <c r="A10" s="145" t="s">
        <v>55</v>
      </c>
      <c r="C10" s="145"/>
      <c r="D10" s="145"/>
      <c r="E10" s="145"/>
      <c r="F10" s="142"/>
      <c r="G10" s="150">
        <v>36700</v>
      </c>
      <c r="H10" s="150"/>
      <c r="I10" s="150">
        <v>58343</v>
      </c>
      <c r="J10" s="150"/>
      <c r="K10" s="150">
        <v>23310</v>
      </c>
      <c r="L10" s="151"/>
      <c r="M10" s="147">
        <v>50476</v>
      </c>
    </row>
    <row r="11" spans="1:13" s="140" customFormat="1" ht="19.5" customHeight="1">
      <c r="A11" s="140" t="s">
        <v>150</v>
      </c>
      <c r="C11" s="145"/>
      <c r="D11" s="145"/>
      <c r="E11" s="145"/>
      <c r="F11" s="142"/>
      <c r="G11" s="150">
        <v>132</v>
      </c>
      <c r="H11" s="150"/>
      <c r="I11" s="150">
        <v>1</v>
      </c>
      <c r="J11" s="150"/>
      <c r="K11" s="150">
        <v>132</v>
      </c>
      <c r="L11" s="151"/>
      <c r="M11" s="147">
        <v>1</v>
      </c>
    </row>
    <row r="12" spans="1:13" s="140" customFormat="1" ht="19.5" customHeight="1">
      <c r="A12" s="145" t="s">
        <v>65</v>
      </c>
      <c r="C12" s="145"/>
      <c r="D12" s="145"/>
      <c r="E12" s="145"/>
      <c r="F12" s="142"/>
      <c r="G12" s="150">
        <v>-240</v>
      </c>
      <c r="H12" s="150"/>
      <c r="I12" s="150">
        <v>-1420</v>
      </c>
      <c r="J12" s="150"/>
      <c r="K12" s="150">
        <v>-642</v>
      </c>
      <c r="L12" s="151"/>
      <c r="M12" s="147">
        <v>-4602</v>
      </c>
    </row>
    <row r="13" spans="1:13" s="140" customFormat="1" ht="19.5" customHeight="1">
      <c r="A13" s="145" t="s">
        <v>78</v>
      </c>
      <c r="C13" s="145"/>
      <c r="D13" s="145"/>
      <c r="E13" s="145"/>
      <c r="F13" s="142"/>
      <c r="G13" s="150">
        <v>-1350</v>
      </c>
      <c r="H13" s="150"/>
      <c r="I13" s="150">
        <v>-1420</v>
      </c>
      <c r="J13" s="150"/>
      <c r="K13" s="150">
        <v>-1350</v>
      </c>
      <c r="L13" s="151"/>
      <c r="M13" s="147">
        <v>-1330</v>
      </c>
    </row>
    <row r="14" spans="1:13" s="140" customFormat="1" ht="19.5" customHeight="1">
      <c r="A14" s="145" t="s">
        <v>157</v>
      </c>
      <c r="C14" s="145"/>
      <c r="D14" s="145"/>
      <c r="E14" s="145"/>
      <c r="F14" s="142"/>
      <c r="G14" s="152" t="s">
        <v>93</v>
      </c>
      <c r="H14" s="150"/>
      <c r="I14" s="152" t="s">
        <v>93</v>
      </c>
      <c r="J14" s="150"/>
      <c r="K14" s="150">
        <v>-1950</v>
      </c>
      <c r="L14" s="151"/>
      <c r="M14" s="152" t="s">
        <v>93</v>
      </c>
    </row>
    <row r="15" spans="1:13" s="140" customFormat="1" ht="19.5" customHeight="1">
      <c r="A15" s="145" t="s">
        <v>102</v>
      </c>
      <c r="C15" s="145"/>
      <c r="D15" s="145"/>
      <c r="E15" s="145"/>
      <c r="F15" s="142"/>
      <c r="G15" s="152" t="s">
        <v>93</v>
      </c>
      <c r="H15" s="150"/>
      <c r="I15" s="152" t="s">
        <v>93</v>
      </c>
      <c r="J15" s="150"/>
      <c r="K15" s="150">
        <v>2148</v>
      </c>
      <c r="L15" s="151"/>
      <c r="M15" s="147">
        <v>9022</v>
      </c>
    </row>
    <row r="16" spans="1:13" s="140" customFormat="1" ht="19.5" customHeight="1">
      <c r="A16" s="153" t="s">
        <v>188</v>
      </c>
      <c r="B16" s="153"/>
      <c r="C16" s="153"/>
      <c r="D16" s="153"/>
      <c r="E16" s="145"/>
      <c r="F16" s="142"/>
      <c r="G16" s="147">
        <v>14000</v>
      </c>
      <c r="H16" s="150"/>
      <c r="I16" s="152" t="s">
        <v>93</v>
      </c>
      <c r="J16" s="150"/>
      <c r="K16" s="150">
        <v>14000</v>
      </c>
      <c r="L16" s="151"/>
      <c r="M16" s="152" t="s">
        <v>93</v>
      </c>
    </row>
    <row r="17" spans="1:13" s="140" customFormat="1" ht="19.5" customHeight="1">
      <c r="A17" s="179" t="s">
        <v>210</v>
      </c>
      <c r="C17" s="145"/>
      <c r="D17" s="145"/>
      <c r="E17" s="145"/>
      <c r="F17" s="142"/>
      <c r="G17" s="154">
        <v>49600</v>
      </c>
      <c r="H17" s="150"/>
      <c r="I17" s="154" t="s">
        <v>93</v>
      </c>
      <c r="J17" s="154"/>
      <c r="K17" s="154" t="s">
        <v>93</v>
      </c>
      <c r="L17" s="154"/>
      <c r="M17" s="154" t="s">
        <v>93</v>
      </c>
    </row>
    <row r="18" spans="1:13" s="140" customFormat="1" ht="19.5" customHeight="1">
      <c r="A18" s="155" t="s">
        <v>174</v>
      </c>
      <c r="C18" s="145"/>
      <c r="D18" s="145"/>
      <c r="E18" s="145"/>
      <c r="F18" s="142"/>
      <c r="G18" s="154" t="s">
        <v>93</v>
      </c>
      <c r="H18" s="150"/>
      <c r="I18" s="150">
        <v>1183</v>
      </c>
      <c r="J18" s="150"/>
      <c r="K18" s="154" t="s">
        <v>93</v>
      </c>
      <c r="L18" s="151"/>
      <c r="M18" s="154" t="s">
        <v>93</v>
      </c>
    </row>
    <row r="19" spans="1:13" s="140" customFormat="1" ht="19.5" customHeight="1">
      <c r="A19" s="145" t="s">
        <v>64</v>
      </c>
      <c r="C19" s="145"/>
      <c r="D19" s="145"/>
      <c r="E19" s="145"/>
      <c r="F19" s="142"/>
      <c r="G19" s="150">
        <v>2120</v>
      </c>
      <c r="H19" s="150"/>
      <c r="I19" s="154">
        <v>3228</v>
      </c>
      <c r="J19" s="150"/>
      <c r="K19" s="150">
        <v>1231</v>
      </c>
      <c r="L19" s="151"/>
      <c r="M19" s="147">
        <v>2135</v>
      </c>
    </row>
    <row r="20" spans="1:13" s="140" customFormat="1" ht="19.5" customHeight="1">
      <c r="A20" s="145" t="s">
        <v>113</v>
      </c>
      <c r="C20" s="145"/>
      <c r="D20" s="145"/>
      <c r="E20" s="145"/>
      <c r="F20" s="142"/>
      <c r="G20" s="154" t="s">
        <v>93</v>
      </c>
      <c r="H20" s="151"/>
      <c r="I20" s="150">
        <v>-2338</v>
      </c>
      <c r="J20" s="150"/>
      <c r="K20" s="154" t="s">
        <v>93</v>
      </c>
      <c r="L20" s="151"/>
      <c r="M20" s="150">
        <v>-2338</v>
      </c>
    </row>
    <row r="21" spans="1:13" s="140" customFormat="1" ht="19.5" customHeight="1">
      <c r="A21" s="145" t="s">
        <v>148</v>
      </c>
      <c r="C21" s="145"/>
      <c r="D21" s="145"/>
      <c r="E21" s="145"/>
      <c r="F21" s="142"/>
      <c r="G21" s="150">
        <v>-31</v>
      </c>
      <c r="H21" s="150"/>
      <c r="I21" s="150">
        <v>-2584</v>
      </c>
      <c r="J21" s="150"/>
      <c r="K21" s="154" t="s">
        <v>93</v>
      </c>
      <c r="L21" s="151"/>
      <c r="M21" s="150">
        <v>-2602</v>
      </c>
    </row>
    <row r="22" spans="1:13" s="140" customFormat="1" ht="19.5" customHeight="1">
      <c r="A22" s="155" t="s">
        <v>173</v>
      </c>
      <c r="C22" s="145"/>
      <c r="D22" s="145"/>
      <c r="E22" s="145"/>
      <c r="F22" s="142"/>
      <c r="G22" s="154" t="s">
        <v>93</v>
      </c>
      <c r="H22" s="150"/>
      <c r="I22" s="150">
        <v>-780</v>
      </c>
      <c r="J22" s="150"/>
      <c r="K22" s="154" t="s">
        <v>93</v>
      </c>
      <c r="L22" s="151"/>
      <c r="M22" s="150">
        <v>-780</v>
      </c>
    </row>
    <row r="23" spans="1:13" s="140" customFormat="1" ht="19.5" customHeight="1">
      <c r="A23" s="145" t="s">
        <v>189</v>
      </c>
      <c r="C23" s="145"/>
      <c r="D23" s="145"/>
      <c r="E23" s="145"/>
      <c r="F23" s="142"/>
      <c r="G23" s="150">
        <v>1663</v>
      </c>
      <c r="H23" s="150"/>
      <c r="I23" s="154">
        <v>54</v>
      </c>
      <c r="J23" s="150"/>
      <c r="K23" s="154">
        <v>1663</v>
      </c>
      <c r="L23" s="151"/>
      <c r="M23" s="154">
        <v>54</v>
      </c>
    </row>
    <row r="24" spans="1:13" s="140" customFormat="1" ht="19.5" customHeight="1">
      <c r="A24" s="140" t="s">
        <v>122</v>
      </c>
      <c r="C24" s="145"/>
      <c r="D24" s="145"/>
      <c r="E24" s="145"/>
      <c r="F24" s="142"/>
      <c r="G24" s="150">
        <v>750</v>
      </c>
      <c r="H24" s="150"/>
      <c r="I24" s="154">
        <v>6500</v>
      </c>
      <c r="J24" s="150"/>
      <c r="K24" s="154" t="s">
        <v>93</v>
      </c>
      <c r="L24" s="151"/>
      <c r="M24" s="154" t="s">
        <v>93</v>
      </c>
    </row>
    <row r="25" spans="1:13" s="140" customFormat="1" ht="19.5" customHeight="1">
      <c r="A25" s="181" t="s">
        <v>213</v>
      </c>
      <c r="C25" s="145"/>
      <c r="D25" s="145"/>
      <c r="E25" s="145"/>
      <c r="F25" s="142"/>
      <c r="G25" s="150">
        <v>-700</v>
      </c>
      <c r="H25" s="150"/>
      <c r="I25" s="154" t="s">
        <v>93</v>
      </c>
      <c r="J25" s="150"/>
      <c r="K25" s="154" t="s">
        <v>93</v>
      </c>
      <c r="L25" s="151"/>
      <c r="M25" s="154" t="s">
        <v>93</v>
      </c>
    </row>
    <row r="26" spans="1:13" s="140" customFormat="1" ht="19.5" customHeight="1">
      <c r="A26" s="145" t="s">
        <v>56</v>
      </c>
      <c r="C26" s="145"/>
      <c r="D26" s="145"/>
      <c r="E26" s="145"/>
      <c r="F26" s="142"/>
      <c r="G26" s="150"/>
      <c r="H26" s="150"/>
      <c r="I26" s="150"/>
      <c r="J26" s="150"/>
      <c r="K26" s="151"/>
      <c r="L26" s="151"/>
      <c r="M26" s="151"/>
    </row>
    <row r="27" spans="1:13" s="140" customFormat="1" ht="19.5" customHeight="1">
      <c r="A27" s="145" t="s">
        <v>57</v>
      </c>
      <c r="C27" s="145"/>
      <c r="D27" s="145"/>
      <c r="E27" s="145"/>
      <c r="F27" s="142"/>
      <c r="G27" s="150">
        <v>14762</v>
      </c>
      <c r="H27" s="150"/>
      <c r="I27" s="150">
        <v>20656</v>
      </c>
      <c r="J27" s="150"/>
      <c r="K27" s="150">
        <v>14886</v>
      </c>
      <c r="L27" s="151"/>
      <c r="M27" s="147">
        <v>20941</v>
      </c>
    </row>
    <row r="28" spans="1:13" s="140" customFormat="1" ht="19.5" customHeight="1">
      <c r="A28" s="145" t="s">
        <v>43</v>
      </c>
      <c r="C28" s="145"/>
      <c r="D28" s="145"/>
      <c r="E28" s="145"/>
      <c r="F28" s="142"/>
      <c r="G28" s="150">
        <v>-16952</v>
      </c>
      <c r="H28" s="150"/>
      <c r="I28" s="150">
        <v>-212240</v>
      </c>
      <c r="J28" s="150"/>
      <c r="K28" s="150">
        <v>-40665</v>
      </c>
      <c r="L28" s="151"/>
      <c r="M28" s="150">
        <v>-100964</v>
      </c>
    </row>
    <row r="29" spans="1:13" s="140" customFormat="1" ht="19.5" customHeight="1">
      <c r="A29" s="145" t="s">
        <v>42</v>
      </c>
      <c r="C29" s="145"/>
      <c r="D29" s="145"/>
      <c r="E29" s="145"/>
      <c r="F29" s="142"/>
      <c r="G29" s="150">
        <v>300</v>
      </c>
      <c r="H29" s="150"/>
      <c r="I29" s="154" t="s">
        <v>93</v>
      </c>
      <c r="J29" s="150"/>
      <c r="K29" s="154" t="s">
        <v>93</v>
      </c>
      <c r="L29" s="151"/>
      <c r="M29" s="154" t="s">
        <v>93</v>
      </c>
    </row>
    <row r="30" spans="1:13" s="140" customFormat="1" ht="19.5" customHeight="1">
      <c r="A30" s="149" t="s">
        <v>12</v>
      </c>
      <c r="D30" s="145"/>
      <c r="E30" s="145"/>
      <c r="F30" s="142"/>
      <c r="G30" s="154">
        <v>1896</v>
      </c>
      <c r="H30" s="150"/>
      <c r="I30" s="154" t="s">
        <v>93</v>
      </c>
      <c r="J30" s="150"/>
      <c r="K30" s="154">
        <v>1896</v>
      </c>
      <c r="L30" s="151"/>
      <c r="M30" s="154" t="s">
        <v>93</v>
      </c>
    </row>
    <row r="31" spans="1:13" s="140" customFormat="1" ht="19.5" customHeight="1">
      <c r="A31" s="145" t="s">
        <v>123</v>
      </c>
      <c r="C31" s="145"/>
      <c r="D31" s="145"/>
      <c r="E31" s="145"/>
      <c r="F31" s="142"/>
      <c r="G31" s="154" t="s">
        <v>93</v>
      </c>
      <c r="H31" s="150"/>
      <c r="I31" s="150">
        <v>33070</v>
      </c>
      <c r="J31" s="150"/>
      <c r="K31" s="154" t="s">
        <v>93</v>
      </c>
      <c r="L31" s="151"/>
      <c r="M31" s="154" t="s">
        <v>93</v>
      </c>
    </row>
    <row r="32" spans="1:13" s="140" customFormat="1" ht="19.5" customHeight="1">
      <c r="A32" s="145" t="s">
        <v>13</v>
      </c>
      <c r="C32" s="145"/>
      <c r="D32" s="145"/>
      <c r="E32" s="145"/>
      <c r="F32" s="142"/>
      <c r="G32" s="150">
        <v>2441</v>
      </c>
      <c r="H32" s="150"/>
      <c r="I32" s="150">
        <v>8701</v>
      </c>
      <c r="J32" s="150"/>
      <c r="K32" s="150">
        <v>1426</v>
      </c>
      <c r="L32" s="151"/>
      <c r="M32" s="147">
        <v>3427</v>
      </c>
    </row>
    <row r="33" spans="1:13" s="140" customFormat="1" ht="19.5" customHeight="1">
      <c r="A33" s="145" t="s">
        <v>16</v>
      </c>
      <c r="C33" s="145"/>
      <c r="D33" s="145"/>
      <c r="E33" s="145"/>
      <c r="F33" s="142"/>
      <c r="G33" s="150">
        <v>7409</v>
      </c>
      <c r="H33" s="150"/>
      <c r="I33" s="150">
        <v>-25180</v>
      </c>
      <c r="J33" s="150"/>
      <c r="K33" s="150">
        <v>7552</v>
      </c>
      <c r="L33" s="151"/>
      <c r="M33" s="147">
        <v>-27320</v>
      </c>
    </row>
    <row r="34" spans="1:13" s="140" customFormat="1" ht="19.5" customHeight="1">
      <c r="A34" s="145" t="s">
        <v>58</v>
      </c>
      <c r="C34" s="145"/>
      <c r="D34" s="145"/>
      <c r="E34" s="145"/>
      <c r="F34" s="142"/>
      <c r="G34" s="150"/>
      <c r="H34" s="150"/>
      <c r="I34" s="154"/>
      <c r="J34" s="150"/>
      <c r="K34" s="150"/>
      <c r="L34" s="151"/>
      <c r="M34" s="154"/>
    </row>
    <row r="35" spans="1:13" s="140" customFormat="1" ht="19.5" customHeight="1">
      <c r="A35" s="145" t="s">
        <v>21</v>
      </c>
      <c r="C35" s="145"/>
      <c r="D35" s="145"/>
      <c r="F35" s="142"/>
      <c r="G35" s="150"/>
      <c r="H35" s="150"/>
      <c r="I35" s="150"/>
      <c r="J35" s="150"/>
      <c r="K35" s="150"/>
      <c r="L35" s="151"/>
      <c r="M35" s="150"/>
    </row>
    <row r="36" spans="1:13" s="140" customFormat="1" ht="19.5" customHeight="1">
      <c r="A36" s="145" t="s">
        <v>90</v>
      </c>
      <c r="B36" s="145"/>
      <c r="C36" s="145"/>
      <c r="D36" s="145"/>
      <c r="E36" s="156"/>
      <c r="F36" s="142"/>
      <c r="G36" s="150">
        <v>-120</v>
      </c>
      <c r="H36" s="150"/>
      <c r="I36" s="150">
        <v>270</v>
      </c>
      <c r="J36" s="150"/>
      <c r="K36" s="150">
        <v>3528</v>
      </c>
      <c r="L36" s="151"/>
      <c r="M36" s="147">
        <v>-919</v>
      </c>
    </row>
    <row r="37" spans="1:13" s="140" customFormat="1" ht="19.5" customHeight="1">
      <c r="A37" s="145" t="s">
        <v>126</v>
      </c>
      <c r="B37" s="145"/>
      <c r="C37" s="145"/>
      <c r="D37" s="145"/>
      <c r="F37" s="142"/>
      <c r="G37" s="150">
        <v>-28837</v>
      </c>
      <c r="H37" s="150"/>
      <c r="I37" s="150">
        <v>16685</v>
      </c>
      <c r="J37" s="150"/>
      <c r="K37" s="150">
        <v>-28196</v>
      </c>
      <c r="L37" s="151"/>
      <c r="M37" s="147">
        <v>15029</v>
      </c>
    </row>
    <row r="38" spans="1:13" s="140" customFormat="1" ht="19.5" customHeight="1">
      <c r="A38" s="145" t="s">
        <v>22</v>
      </c>
      <c r="C38" s="145"/>
      <c r="D38" s="145"/>
      <c r="E38" s="145"/>
      <c r="F38" s="142"/>
      <c r="G38" s="150">
        <v>7616</v>
      </c>
      <c r="H38" s="150"/>
      <c r="I38" s="150">
        <v>-8690</v>
      </c>
      <c r="J38" s="150"/>
      <c r="K38" s="150">
        <v>7243</v>
      </c>
      <c r="L38" s="151"/>
      <c r="M38" s="147">
        <v>-6909</v>
      </c>
    </row>
    <row r="39" spans="1:13" s="140" customFormat="1" ht="19.5" customHeight="1">
      <c r="A39" s="149" t="s">
        <v>94</v>
      </c>
      <c r="B39" s="157"/>
      <c r="D39" s="145"/>
      <c r="E39" s="145"/>
      <c r="F39" s="142"/>
      <c r="G39" s="150">
        <v>-1200</v>
      </c>
      <c r="H39" s="150"/>
      <c r="I39" s="154">
        <v>1200</v>
      </c>
      <c r="J39" s="150"/>
      <c r="K39" s="154" t="s">
        <v>93</v>
      </c>
      <c r="L39" s="151"/>
      <c r="M39" s="154" t="s">
        <v>93</v>
      </c>
    </row>
    <row r="40" spans="1:13" s="140" customFormat="1" ht="19.5" customHeight="1">
      <c r="A40" s="149" t="s">
        <v>190</v>
      </c>
      <c r="B40" s="158"/>
      <c r="C40" s="159"/>
      <c r="D40" s="160"/>
      <c r="E40" s="160"/>
      <c r="F40" s="142"/>
      <c r="G40" s="154">
        <v>-4840</v>
      </c>
      <c r="H40" s="150"/>
      <c r="I40" s="154" t="s">
        <v>93</v>
      </c>
      <c r="J40" s="150"/>
      <c r="K40" s="154">
        <v>-4840</v>
      </c>
      <c r="L40" s="151"/>
      <c r="M40" s="154" t="s">
        <v>93</v>
      </c>
    </row>
    <row r="41" spans="1:13" s="140" customFormat="1" ht="19.5" customHeight="1">
      <c r="A41" s="149" t="s">
        <v>158</v>
      </c>
      <c r="B41" s="157"/>
      <c r="D41" s="145"/>
      <c r="E41" s="145"/>
      <c r="F41" s="142"/>
      <c r="G41" s="150">
        <v>-16395</v>
      </c>
      <c r="H41" s="150"/>
      <c r="I41" s="154">
        <v>7269</v>
      </c>
      <c r="J41" s="150"/>
      <c r="K41" s="154">
        <v>-16395</v>
      </c>
      <c r="L41" s="151"/>
      <c r="M41" s="154">
        <v>7269</v>
      </c>
    </row>
    <row r="42" spans="1:13" s="140" customFormat="1" ht="19.5" customHeight="1">
      <c r="A42" s="145" t="s">
        <v>144</v>
      </c>
      <c r="C42" s="145"/>
      <c r="D42" s="145"/>
      <c r="E42" s="145"/>
      <c r="F42" s="142"/>
      <c r="G42" s="154" t="s">
        <v>93</v>
      </c>
      <c r="H42" s="150"/>
      <c r="I42" s="154">
        <v>-19073</v>
      </c>
      <c r="J42" s="150"/>
      <c r="K42" s="154" t="s">
        <v>93</v>
      </c>
      <c r="L42" s="151"/>
      <c r="M42" s="154">
        <v>-19073</v>
      </c>
    </row>
    <row r="43" spans="1:13" s="140" customFormat="1" ht="19.5" customHeight="1">
      <c r="A43" s="145" t="s">
        <v>145</v>
      </c>
      <c r="C43" s="145"/>
      <c r="D43" s="145"/>
      <c r="E43" s="145"/>
      <c r="F43" s="142"/>
      <c r="G43" s="154" t="s">
        <v>93</v>
      </c>
      <c r="H43" s="150"/>
      <c r="I43" s="154">
        <v>-10000</v>
      </c>
      <c r="J43" s="150"/>
      <c r="K43" s="154" t="s">
        <v>93</v>
      </c>
      <c r="L43" s="151"/>
      <c r="M43" s="154">
        <v>-10000</v>
      </c>
    </row>
    <row r="44" spans="1:13" s="140" customFormat="1" ht="19.5" customHeight="1">
      <c r="A44" s="145" t="s">
        <v>59</v>
      </c>
      <c r="C44" s="145"/>
      <c r="D44" s="145"/>
      <c r="E44" s="145"/>
      <c r="F44" s="142"/>
      <c r="G44" s="161">
        <v>1881</v>
      </c>
      <c r="H44" s="150"/>
      <c r="I44" s="161">
        <v>-33651</v>
      </c>
      <c r="J44" s="150"/>
      <c r="K44" s="161">
        <v>2726</v>
      </c>
      <c r="L44" s="151"/>
      <c r="M44" s="162">
        <v>-33240</v>
      </c>
    </row>
    <row r="45" spans="1:13" s="140" customFormat="1" ht="19.5" customHeight="1">
      <c r="A45" s="163" t="s">
        <v>107</v>
      </c>
      <c r="C45" s="145"/>
      <c r="D45" s="145"/>
      <c r="E45" s="145"/>
      <c r="F45" s="142"/>
      <c r="G45" s="150">
        <f>SUM(G8:G44)</f>
        <v>-1211</v>
      </c>
      <c r="H45" s="150"/>
      <c r="I45" s="150">
        <f>SUM(I8:I44)</f>
        <v>-146707</v>
      </c>
      <c r="J45" s="150"/>
      <c r="K45" s="150">
        <f>SUM(K8:K44)</f>
        <v>-33449</v>
      </c>
      <c r="L45" s="151"/>
      <c r="M45" s="150">
        <f>SUM(M8:M44)</f>
        <v>-84039</v>
      </c>
    </row>
    <row r="46" spans="1:13" s="140" customFormat="1" ht="19.5" customHeight="1">
      <c r="A46" s="145" t="s">
        <v>68</v>
      </c>
      <c r="C46" s="145"/>
      <c r="D46" s="145"/>
      <c r="E46" s="145"/>
      <c r="F46" s="142"/>
      <c r="G46" s="150">
        <v>-10444</v>
      </c>
      <c r="H46" s="150"/>
      <c r="I46" s="150">
        <v>-3200</v>
      </c>
      <c r="J46" s="150"/>
      <c r="K46" s="150">
        <v>-8721</v>
      </c>
      <c r="L46" s="151"/>
      <c r="M46" s="147">
        <v>-2107</v>
      </c>
    </row>
    <row r="47" spans="1:13" s="140" customFormat="1" ht="19.5" customHeight="1">
      <c r="A47" s="145" t="s">
        <v>66</v>
      </c>
      <c r="C47" s="145"/>
      <c r="D47" s="145"/>
      <c r="E47" s="145"/>
      <c r="F47" s="142"/>
      <c r="G47" s="150">
        <v>-9761</v>
      </c>
      <c r="H47" s="150"/>
      <c r="I47" s="150">
        <v>-14212</v>
      </c>
      <c r="J47" s="150"/>
      <c r="K47" s="150">
        <v>-8018</v>
      </c>
      <c r="L47" s="151"/>
      <c r="M47" s="147">
        <v>-12695</v>
      </c>
    </row>
    <row r="48" spans="1:13" s="140" customFormat="1" ht="19.5" customHeight="1">
      <c r="A48" s="55" t="s">
        <v>161</v>
      </c>
      <c r="C48" s="145"/>
      <c r="D48" s="55"/>
      <c r="E48" s="55"/>
      <c r="F48" s="142"/>
      <c r="G48" s="164">
        <f>SUM(G45:G47)</f>
        <v>-21416</v>
      </c>
      <c r="H48" s="151"/>
      <c r="I48" s="164">
        <f>SUM(I45:I47)</f>
        <v>-164119</v>
      </c>
      <c r="J48" s="151"/>
      <c r="K48" s="164">
        <f>SUM(K45:K47)</f>
        <v>-50188</v>
      </c>
      <c r="L48" s="151"/>
      <c r="M48" s="164">
        <f>SUM(M45:M47)</f>
        <v>-98841</v>
      </c>
    </row>
    <row r="49" spans="1:13" s="140" customFormat="1" ht="22.5" customHeight="1">
      <c r="A49" s="138" t="s">
        <v>0</v>
      </c>
      <c r="B49" s="54"/>
      <c r="C49" s="54"/>
      <c r="D49" s="54"/>
      <c r="E49" s="54"/>
      <c r="F49" s="54"/>
      <c r="G49" s="54"/>
      <c r="H49" s="54"/>
      <c r="L49" s="141"/>
      <c r="M49" s="142"/>
    </row>
    <row r="50" spans="1:13" s="140" customFormat="1" ht="22.5" customHeight="1">
      <c r="A50" s="138" t="s">
        <v>115</v>
      </c>
      <c r="B50" s="54"/>
      <c r="C50" s="54"/>
      <c r="D50" s="54"/>
      <c r="E50" s="54"/>
      <c r="F50" s="54"/>
      <c r="G50" s="54"/>
      <c r="H50" s="54"/>
      <c r="L50" s="141"/>
      <c r="M50" s="142"/>
    </row>
    <row r="51" spans="1:13" s="140" customFormat="1" ht="22.5" customHeight="1">
      <c r="A51" s="139" t="s">
        <v>170</v>
      </c>
      <c r="B51" s="54"/>
      <c r="C51" s="54"/>
      <c r="D51" s="54"/>
      <c r="E51" s="54"/>
      <c r="F51" s="54"/>
      <c r="G51" s="54"/>
      <c r="H51" s="54"/>
      <c r="M51" s="142"/>
    </row>
    <row r="52" spans="3:13" s="140" customFormat="1" ht="18" customHeight="1">
      <c r="C52" s="54"/>
      <c r="D52" s="54"/>
      <c r="E52" s="54"/>
      <c r="G52" s="193" t="s">
        <v>39</v>
      </c>
      <c r="H52" s="193"/>
      <c r="I52" s="193"/>
      <c r="J52" s="193"/>
      <c r="K52" s="193"/>
      <c r="L52" s="193"/>
      <c r="M52" s="193"/>
    </row>
    <row r="53" spans="3:13" s="140" customFormat="1" ht="18" customHeight="1">
      <c r="C53" s="54"/>
      <c r="D53" s="54"/>
      <c r="E53" s="54"/>
      <c r="G53" s="192" t="s">
        <v>2</v>
      </c>
      <c r="H53" s="192"/>
      <c r="I53" s="192"/>
      <c r="J53" s="142"/>
      <c r="K53" s="193" t="s">
        <v>3</v>
      </c>
      <c r="L53" s="193"/>
      <c r="M53" s="193"/>
    </row>
    <row r="54" spans="3:13" s="140" customFormat="1" ht="18" customHeight="1">
      <c r="C54" s="54"/>
      <c r="D54" s="54"/>
      <c r="E54" s="54"/>
      <c r="G54" s="144">
        <v>2552</v>
      </c>
      <c r="I54" s="144">
        <v>2551</v>
      </c>
      <c r="J54" s="142"/>
      <c r="K54" s="143">
        <v>2552</v>
      </c>
      <c r="L54" s="141"/>
      <c r="M54" s="143">
        <v>2551</v>
      </c>
    </row>
    <row r="55" spans="1:13" s="140" customFormat="1" ht="20.25" customHeight="1">
      <c r="A55" s="55" t="s">
        <v>60</v>
      </c>
      <c r="C55" s="145"/>
      <c r="D55" s="55"/>
      <c r="E55" s="55"/>
      <c r="F55" s="142"/>
      <c r="G55" s="165"/>
      <c r="H55" s="142"/>
      <c r="I55" s="165"/>
      <c r="J55" s="147"/>
      <c r="K55" s="147"/>
      <c r="L55" s="148"/>
      <c r="M55" s="147"/>
    </row>
    <row r="56" spans="1:13" s="140" customFormat="1" ht="20.25" customHeight="1">
      <c r="A56" s="145" t="s">
        <v>67</v>
      </c>
      <c r="C56" s="145"/>
      <c r="D56" s="145"/>
      <c r="E56" s="145"/>
      <c r="G56" s="150">
        <v>240</v>
      </c>
      <c r="H56" s="151"/>
      <c r="I56" s="154">
        <v>4082</v>
      </c>
      <c r="J56" s="150"/>
      <c r="K56" s="150">
        <v>642</v>
      </c>
      <c r="L56" s="150"/>
      <c r="M56" s="154">
        <v>13560</v>
      </c>
    </row>
    <row r="57" spans="1:13" s="140" customFormat="1" ht="20.25" customHeight="1">
      <c r="A57" s="145" t="s">
        <v>191</v>
      </c>
      <c r="B57" s="166"/>
      <c r="C57" s="159"/>
      <c r="D57" s="160"/>
      <c r="E57" s="160"/>
      <c r="G57" s="154" t="s">
        <v>93</v>
      </c>
      <c r="H57" s="151"/>
      <c r="I57" s="154" t="s">
        <v>93</v>
      </c>
      <c r="J57" s="150"/>
      <c r="K57" s="154" t="s">
        <v>93</v>
      </c>
      <c r="L57" s="150"/>
      <c r="M57" s="154">
        <v>-200000</v>
      </c>
    </row>
    <row r="58" spans="1:13" s="140" customFormat="1" ht="20.25" customHeight="1">
      <c r="A58" s="145" t="s">
        <v>127</v>
      </c>
      <c r="C58" s="145"/>
      <c r="D58" s="145"/>
      <c r="E58" s="145"/>
      <c r="G58" s="154" t="s">
        <v>93</v>
      </c>
      <c r="H58" s="151"/>
      <c r="I58" s="154">
        <v>8923</v>
      </c>
      <c r="J58" s="150"/>
      <c r="K58" s="154" t="s">
        <v>93</v>
      </c>
      <c r="L58" s="150"/>
      <c r="M58" s="154">
        <v>8923</v>
      </c>
    </row>
    <row r="59" spans="1:13" s="140" customFormat="1" ht="20.25" customHeight="1">
      <c r="A59" s="145" t="s">
        <v>151</v>
      </c>
      <c r="B59" s="145"/>
      <c r="C59" s="167"/>
      <c r="D59" s="167"/>
      <c r="E59" s="160"/>
      <c r="G59" s="154" t="s">
        <v>93</v>
      </c>
      <c r="H59" s="151"/>
      <c r="I59" s="154" t="s">
        <v>93</v>
      </c>
      <c r="J59" s="150"/>
      <c r="K59" s="154">
        <v>10515</v>
      </c>
      <c r="L59" s="150"/>
      <c r="M59" s="154" t="s">
        <v>93</v>
      </c>
    </row>
    <row r="60" spans="1:13" s="145" customFormat="1" ht="20.25" customHeight="1">
      <c r="A60" s="145" t="s">
        <v>146</v>
      </c>
      <c r="G60" s="154" t="s">
        <v>93</v>
      </c>
      <c r="I60" s="154">
        <v>-27695</v>
      </c>
      <c r="K60" s="154" t="s">
        <v>93</v>
      </c>
      <c r="M60" s="154">
        <v>-27695</v>
      </c>
    </row>
    <row r="61" spans="1:13" s="140" customFormat="1" ht="20.25" customHeight="1">
      <c r="A61" s="145" t="s">
        <v>47</v>
      </c>
      <c r="C61" s="145"/>
      <c r="D61" s="145"/>
      <c r="E61" s="145"/>
      <c r="F61" s="142"/>
      <c r="G61" s="150">
        <v>-526</v>
      </c>
      <c r="H61" s="151"/>
      <c r="I61" s="152" t="s">
        <v>93</v>
      </c>
      <c r="J61" s="150"/>
      <c r="K61" s="150">
        <v>-526</v>
      </c>
      <c r="L61" s="151"/>
      <c r="M61" s="152" t="s">
        <v>93</v>
      </c>
    </row>
    <row r="62" spans="1:13" s="140" customFormat="1" ht="20.25" customHeight="1">
      <c r="A62" s="145" t="s">
        <v>152</v>
      </c>
      <c r="B62" s="145"/>
      <c r="C62" s="167"/>
      <c r="D62" s="167"/>
      <c r="E62" s="160"/>
      <c r="G62" s="154" t="s">
        <v>93</v>
      </c>
      <c r="H62" s="151"/>
      <c r="I62" s="168">
        <v>33665</v>
      </c>
      <c r="J62" s="169"/>
      <c r="K62" s="168" t="s">
        <v>93</v>
      </c>
      <c r="L62" s="169"/>
      <c r="M62" s="168">
        <v>33665</v>
      </c>
    </row>
    <row r="63" spans="1:13" s="140" customFormat="1" ht="20.25" customHeight="1">
      <c r="A63" s="145" t="s">
        <v>165</v>
      </c>
      <c r="C63" s="145"/>
      <c r="D63" s="145"/>
      <c r="E63" s="145"/>
      <c r="G63" s="154" t="s">
        <v>93</v>
      </c>
      <c r="H63" s="151"/>
      <c r="I63" s="154" t="s">
        <v>93</v>
      </c>
      <c r="J63" s="150"/>
      <c r="K63" s="154" t="s">
        <v>93</v>
      </c>
      <c r="L63" s="150"/>
      <c r="M63" s="150">
        <v>240000</v>
      </c>
    </row>
    <row r="64" spans="1:13" s="140" customFormat="1" ht="20.25" customHeight="1">
      <c r="A64" s="145" t="s">
        <v>166</v>
      </c>
      <c r="C64" s="167"/>
      <c r="D64" s="167"/>
      <c r="E64" s="160"/>
      <c r="G64" s="154" t="s">
        <v>93</v>
      </c>
      <c r="H64" s="151"/>
      <c r="I64" s="154" t="s">
        <v>93</v>
      </c>
      <c r="J64" s="150"/>
      <c r="K64" s="154">
        <v>31996</v>
      </c>
      <c r="L64" s="150"/>
      <c r="M64" s="154">
        <v>-20000</v>
      </c>
    </row>
    <row r="65" spans="1:13" s="140" customFormat="1" ht="20.25" customHeight="1">
      <c r="A65" s="145" t="s">
        <v>76</v>
      </c>
      <c r="C65" s="145"/>
      <c r="D65" s="145"/>
      <c r="E65" s="145"/>
      <c r="G65" s="150">
        <v>1250</v>
      </c>
      <c r="H65" s="151"/>
      <c r="I65" s="154">
        <v>1420</v>
      </c>
      <c r="J65" s="150"/>
      <c r="K65" s="150">
        <v>1250</v>
      </c>
      <c r="L65" s="150"/>
      <c r="M65" s="154">
        <v>1330</v>
      </c>
    </row>
    <row r="66" spans="1:13" s="140" customFormat="1" ht="20.25" customHeight="1">
      <c r="A66" s="145" t="s">
        <v>175</v>
      </c>
      <c r="B66" s="170"/>
      <c r="C66" s="158"/>
      <c r="D66" s="158"/>
      <c r="E66" s="160"/>
      <c r="G66" s="154" t="s">
        <v>93</v>
      </c>
      <c r="H66" s="150"/>
      <c r="I66" s="154">
        <v>900</v>
      </c>
      <c r="J66" s="150"/>
      <c r="K66" s="154" t="s">
        <v>93</v>
      </c>
      <c r="L66" s="150"/>
      <c r="M66" s="154">
        <v>900</v>
      </c>
    </row>
    <row r="67" spans="1:13" s="140" customFormat="1" ht="20.25" customHeight="1">
      <c r="A67" s="145" t="s">
        <v>147</v>
      </c>
      <c r="C67" s="167"/>
      <c r="D67" s="167"/>
      <c r="E67" s="160"/>
      <c r="G67" s="150">
        <v>1495</v>
      </c>
      <c r="H67" s="151"/>
      <c r="I67" s="154">
        <v>9171</v>
      </c>
      <c r="J67" s="150"/>
      <c r="K67" s="154" t="s">
        <v>93</v>
      </c>
      <c r="L67" s="150"/>
      <c r="M67" s="154">
        <v>8442</v>
      </c>
    </row>
    <row r="68" spans="1:13" s="140" customFormat="1" ht="19.5" customHeight="1">
      <c r="A68" s="181" t="s">
        <v>218</v>
      </c>
      <c r="C68" s="145"/>
      <c r="D68" s="145"/>
      <c r="E68" s="145"/>
      <c r="F68" s="142"/>
      <c r="G68" s="154" t="s">
        <v>93</v>
      </c>
      <c r="H68" s="150"/>
      <c r="I68" s="154">
        <v>-56378</v>
      </c>
      <c r="J68" s="150"/>
      <c r="K68" s="154" t="s">
        <v>93</v>
      </c>
      <c r="L68" s="151"/>
      <c r="M68" s="154">
        <v>-55170</v>
      </c>
    </row>
    <row r="69" spans="1:13" s="140" customFormat="1" ht="20.25" customHeight="1">
      <c r="A69" s="145" t="s">
        <v>61</v>
      </c>
      <c r="C69" s="145"/>
      <c r="D69" s="145"/>
      <c r="E69" s="145"/>
      <c r="G69" s="151">
        <v>-9261</v>
      </c>
      <c r="H69" s="151"/>
      <c r="I69" s="151">
        <v>-37532</v>
      </c>
      <c r="J69" s="150"/>
      <c r="K69" s="150">
        <v>-8603</v>
      </c>
      <c r="L69" s="150"/>
      <c r="M69" s="147">
        <v>-7754</v>
      </c>
    </row>
    <row r="70" spans="1:13" s="140" customFormat="1" ht="20.25" customHeight="1">
      <c r="A70" s="145" t="s">
        <v>79</v>
      </c>
      <c r="C70" s="145"/>
      <c r="D70" s="145"/>
      <c r="E70" s="145"/>
      <c r="G70" s="154">
        <v>-302</v>
      </c>
      <c r="H70" s="150"/>
      <c r="I70" s="151">
        <v>-155</v>
      </c>
      <c r="J70" s="150"/>
      <c r="K70" s="154">
        <v>-302</v>
      </c>
      <c r="L70" s="150"/>
      <c r="M70" s="151">
        <v>-155</v>
      </c>
    </row>
    <row r="71" spans="1:13" s="140" customFormat="1" ht="20.25" customHeight="1">
      <c r="A71" s="55" t="s">
        <v>162</v>
      </c>
      <c r="C71" s="145"/>
      <c r="D71" s="55"/>
      <c r="E71" s="55"/>
      <c r="G71" s="164">
        <f>SUM(G56:G70)</f>
        <v>-7104</v>
      </c>
      <c r="H71" s="151"/>
      <c r="I71" s="164">
        <f>SUM(I56:I70)</f>
        <v>-63599</v>
      </c>
      <c r="J71" s="150"/>
      <c r="K71" s="171">
        <f>SUM(K56:K70)</f>
        <v>34972</v>
      </c>
      <c r="L71" s="150"/>
      <c r="M71" s="171">
        <f>SUM(M56:M70)</f>
        <v>-3954</v>
      </c>
    </row>
    <row r="72" spans="1:13" s="140" customFormat="1" ht="20.25" customHeight="1">
      <c r="A72" s="145"/>
      <c r="C72" s="145"/>
      <c r="D72" s="145"/>
      <c r="E72" s="145"/>
      <c r="G72" s="151"/>
      <c r="H72" s="151"/>
      <c r="I72" s="151"/>
      <c r="J72" s="150"/>
      <c r="K72" s="151"/>
      <c r="L72" s="150"/>
      <c r="M72" s="151"/>
    </row>
    <row r="73" spans="1:13" s="140" customFormat="1" ht="20.25" customHeight="1">
      <c r="A73" s="55" t="s">
        <v>62</v>
      </c>
      <c r="C73" s="145"/>
      <c r="D73" s="55"/>
      <c r="E73" s="55"/>
      <c r="G73" s="151"/>
      <c r="H73" s="151"/>
      <c r="I73" s="151"/>
      <c r="J73" s="150"/>
      <c r="K73" s="150"/>
      <c r="L73" s="150"/>
      <c r="M73" s="150"/>
    </row>
    <row r="74" spans="1:13" s="140" customFormat="1" ht="20.25" customHeight="1">
      <c r="A74" s="145" t="s">
        <v>192</v>
      </c>
      <c r="C74" s="145"/>
      <c r="D74" s="55"/>
      <c r="E74" s="55"/>
      <c r="G74" s="150">
        <v>-9478</v>
      </c>
      <c r="H74" s="151"/>
      <c r="I74" s="154">
        <v>-7061</v>
      </c>
      <c r="J74" s="150"/>
      <c r="K74" s="150">
        <v>-1641</v>
      </c>
      <c r="L74" s="150"/>
      <c r="M74" s="154">
        <v>-911</v>
      </c>
    </row>
    <row r="75" spans="1:13" s="140" customFormat="1" ht="20.25" customHeight="1">
      <c r="A75" s="140" t="s">
        <v>114</v>
      </c>
      <c r="C75" s="145"/>
      <c r="D75" s="55"/>
      <c r="E75" s="55"/>
      <c r="G75" s="154">
        <v>45450</v>
      </c>
      <c r="H75" s="151"/>
      <c r="I75" s="154">
        <v>130800</v>
      </c>
      <c r="J75" s="150"/>
      <c r="K75" s="154" t="s">
        <v>93</v>
      </c>
      <c r="L75" s="150"/>
      <c r="M75" s="154">
        <v>130800</v>
      </c>
    </row>
    <row r="76" spans="1:15" s="140" customFormat="1" ht="20.25" customHeight="1">
      <c r="A76" s="145" t="s">
        <v>63</v>
      </c>
      <c r="B76" s="145"/>
      <c r="C76" s="145"/>
      <c r="D76" s="145"/>
      <c r="E76" s="145"/>
      <c r="G76" s="147">
        <v>-33480</v>
      </c>
      <c r="I76" s="154">
        <v>-17393</v>
      </c>
      <c r="J76" s="147"/>
      <c r="K76" s="147">
        <v>-22136</v>
      </c>
      <c r="L76" s="147"/>
      <c r="M76" s="154">
        <v>-17393</v>
      </c>
      <c r="O76" s="172"/>
    </row>
    <row r="77" spans="1:15" s="140" customFormat="1" ht="20.25" customHeight="1">
      <c r="A77" s="140" t="s">
        <v>131</v>
      </c>
      <c r="B77" s="167"/>
      <c r="C77" s="167"/>
      <c r="D77" s="145"/>
      <c r="E77" s="160"/>
      <c r="G77" s="147">
        <v>-9000</v>
      </c>
      <c r="I77" s="154">
        <v>-26996</v>
      </c>
      <c r="J77" s="147"/>
      <c r="K77" s="147">
        <v>-9000</v>
      </c>
      <c r="L77" s="154"/>
      <c r="M77" s="154">
        <v>-26996</v>
      </c>
      <c r="O77" s="172"/>
    </row>
    <row r="78" spans="1:13" s="140" customFormat="1" ht="20.25" customHeight="1">
      <c r="A78" s="55" t="s">
        <v>163</v>
      </c>
      <c r="C78" s="145"/>
      <c r="D78" s="55"/>
      <c r="E78" s="55"/>
      <c r="G78" s="164">
        <f>SUM(G74:G77)</f>
        <v>-6508</v>
      </c>
      <c r="H78" s="151"/>
      <c r="I78" s="164">
        <f>SUM(I74:I77)</f>
        <v>79350</v>
      </c>
      <c r="J78" s="150"/>
      <c r="K78" s="164">
        <f>SUM(K74:K77)</f>
        <v>-32777</v>
      </c>
      <c r="L78" s="150"/>
      <c r="M78" s="164">
        <f>SUM(M74:M77)</f>
        <v>85500</v>
      </c>
    </row>
    <row r="79" spans="1:13" s="140" customFormat="1" ht="9" customHeight="1">
      <c r="A79" s="55"/>
      <c r="C79" s="145"/>
      <c r="D79" s="55"/>
      <c r="E79" s="55"/>
      <c r="G79" s="151"/>
      <c r="H79" s="151"/>
      <c r="I79" s="151"/>
      <c r="J79" s="150"/>
      <c r="K79" s="151"/>
      <c r="L79" s="150"/>
      <c r="M79" s="151"/>
    </row>
    <row r="80" spans="1:13" s="140" customFormat="1" ht="20.25" customHeight="1">
      <c r="A80" s="55" t="s">
        <v>164</v>
      </c>
      <c r="C80" s="145"/>
      <c r="D80" s="55"/>
      <c r="E80" s="55"/>
      <c r="G80" s="151">
        <f>G48+G71+G78</f>
        <v>-35028</v>
      </c>
      <c r="H80" s="151"/>
      <c r="I80" s="151">
        <f>I48+I71+I78</f>
        <v>-148368</v>
      </c>
      <c r="J80" s="150"/>
      <c r="K80" s="151">
        <f>K48+K71+K78</f>
        <v>-47993</v>
      </c>
      <c r="L80" s="150"/>
      <c r="M80" s="151">
        <f>M48+M71+M78</f>
        <v>-17295</v>
      </c>
    </row>
    <row r="81" spans="1:13" s="140" customFormat="1" ht="9" customHeight="1">
      <c r="A81" s="55"/>
      <c r="C81" s="145"/>
      <c r="D81" s="55"/>
      <c r="E81" s="55"/>
      <c r="G81" s="151"/>
      <c r="H81" s="151"/>
      <c r="I81" s="151"/>
      <c r="J81" s="150"/>
      <c r="K81" s="151"/>
      <c r="L81" s="150"/>
      <c r="M81" s="151"/>
    </row>
    <row r="82" spans="1:13" s="140" customFormat="1" ht="20.25" customHeight="1">
      <c r="A82" s="145" t="s">
        <v>193</v>
      </c>
      <c r="C82" s="145"/>
      <c r="D82" s="55"/>
      <c r="E82" s="55"/>
      <c r="G82" s="173">
        <v>103715</v>
      </c>
      <c r="H82" s="151"/>
      <c r="I82" s="173">
        <v>252083</v>
      </c>
      <c r="J82" s="150"/>
      <c r="K82" s="173">
        <v>79776</v>
      </c>
      <c r="L82" s="150"/>
      <c r="M82" s="162">
        <v>97071</v>
      </c>
    </row>
    <row r="83" spans="1:13" s="140" customFormat="1" ht="9" customHeight="1">
      <c r="A83" s="55"/>
      <c r="C83" s="145"/>
      <c r="D83" s="55"/>
      <c r="E83" s="55"/>
      <c r="G83" s="151"/>
      <c r="H83" s="151"/>
      <c r="I83" s="151"/>
      <c r="J83" s="150"/>
      <c r="K83" s="151"/>
      <c r="L83" s="150"/>
      <c r="M83" s="151"/>
    </row>
    <row r="84" spans="1:13" s="140" customFormat="1" ht="20.25" customHeight="1" thickBot="1">
      <c r="A84" s="55" t="s">
        <v>194</v>
      </c>
      <c r="C84" s="145"/>
      <c r="D84" s="55"/>
      <c r="E84" s="55"/>
      <c r="G84" s="174">
        <f>SUM(G80:G82)</f>
        <v>68687</v>
      </c>
      <c r="H84" s="151"/>
      <c r="I84" s="174">
        <f>SUM(I80:I82)</f>
        <v>103715</v>
      </c>
      <c r="J84" s="150"/>
      <c r="K84" s="175">
        <f>SUM(K80:K82)</f>
        <v>31783</v>
      </c>
      <c r="L84" s="150"/>
      <c r="M84" s="175">
        <f>SUM(M80:M82)</f>
        <v>79776</v>
      </c>
    </row>
    <row r="85" spans="1:12" s="140" customFormat="1" ht="9" customHeight="1" thickTop="1">
      <c r="A85" s="55"/>
      <c r="C85" s="145"/>
      <c r="D85" s="55"/>
      <c r="E85" s="55"/>
      <c r="G85" s="165"/>
      <c r="I85" s="165"/>
      <c r="J85" s="147"/>
      <c r="L85" s="147"/>
    </row>
    <row r="86" spans="1:13" s="140" customFormat="1" ht="20.25" customHeight="1">
      <c r="A86" s="163" t="s">
        <v>124</v>
      </c>
      <c r="C86" s="145"/>
      <c r="D86" s="55"/>
      <c r="E86" s="55"/>
      <c r="G86" s="165"/>
      <c r="I86" s="165"/>
      <c r="J86" s="147"/>
      <c r="K86" s="180"/>
      <c r="L86" s="147"/>
      <c r="M86" s="180"/>
    </row>
    <row r="87" spans="1:12" s="140" customFormat="1" ht="9" customHeight="1">
      <c r="A87" s="163"/>
      <c r="C87" s="145"/>
      <c r="D87" s="55"/>
      <c r="E87" s="55"/>
      <c r="G87" s="165"/>
      <c r="I87" s="165"/>
      <c r="J87" s="147"/>
      <c r="L87" s="147"/>
    </row>
    <row r="88" spans="1:13" s="140" customFormat="1" ht="21" customHeight="1">
      <c r="A88" s="55" t="s">
        <v>69</v>
      </c>
      <c r="C88" s="145"/>
      <c r="D88" s="55"/>
      <c r="F88" s="141"/>
      <c r="G88" s="146"/>
      <c r="I88" s="147"/>
      <c r="J88" s="147"/>
      <c r="K88" s="147"/>
      <c r="L88" s="147"/>
      <c r="M88" s="147"/>
    </row>
    <row r="89" spans="1:13" s="140" customFormat="1" ht="21" customHeight="1">
      <c r="A89" s="140" t="s">
        <v>195</v>
      </c>
      <c r="C89" s="145"/>
      <c r="D89" s="55"/>
      <c r="F89" s="141"/>
      <c r="G89" s="146"/>
      <c r="I89" s="147"/>
      <c r="J89" s="147"/>
      <c r="K89" s="147"/>
      <c r="L89" s="147"/>
      <c r="M89" s="147"/>
    </row>
    <row r="90" spans="1:13" s="140" customFormat="1" ht="21" customHeight="1">
      <c r="A90" s="55"/>
      <c r="B90" s="145" t="s">
        <v>71</v>
      </c>
      <c r="C90" s="145" t="s">
        <v>196</v>
      </c>
      <c r="D90" s="55"/>
      <c r="F90" s="141"/>
      <c r="G90" s="146"/>
      <c r="I90" s="147"/>
      <c r="J90" s="147"/>
      <c r="K90" s="147"/>
      <c r="L90" s="147"/>
      <c r="M90" s="147"/>
    </row>
    <row r="91" spans="1:13" s="140" customFormat="1" ht="21" customHeight="1">
      <c r="A91" s="55"/>
      <c r="B91" s="145" t="s">
        <v>72</v>
      </c>
      <c r="C91" s="145" t="s">
        <v>197</v>
      </c>
      <c r="D91" s="55"/>
      <c r="F91" s="141"/>
      <c r="G91" s="146"/>
      <c r="I91" s="147"/>
      <c r="J91" s="147"/>
      <c r="K91" s="147"/>
      <c r="L91" s="147"/>
      <c r="M91" s="147"/>
    </row>
    <row r="92" spans="1:13" s="140" customFormat="1" ht="21" customHeight="1">
      <c r="A92" s="140" t="s">
        <v>187</v>
      </c>
      <c r="C92" s="145"/>
      <c r="D92" s="55"/>
      <c r="F92" s="141"/>
      <c r="G92" s="146"/>
      <c r="I92" s="147"/>
      <c r="J92" s="147"/>
      <c r="K92" s="147"/>
      <c r="L92" s="147"/>
      <c r="M92" s="147"/>
    </row>
    <row r="93" spans="1:13" s="140" customFormat="1" ht="21" customHeight="1">
      <c r="A93" s="55"/>
      <c r="B93" s="145" t="s">
        <v>71</v>
      </c>
      <c r="C93" s="145" t="s">
        <v>176</v>
      </c>
      <c r="D93" s="55"/>
      <c r="F93" s="141"/>
      <c r="G93" s="146"/>
      <c r="I93" s="147"/>
      <c r="J93" s="147"/>
      <c r="K93" s="147"/>
      <c r="L93" s="147"/>
      <c r="M93" s="147"/>
    </row>
    <row r="94" spans="1:13" s="140" customFormat="1" ht="21" customHeight="1">
      <c r="A94" s="55"/>
      <c r="B94" s="145" t="s">
        <v>72</v>
      </c>
      <c r="C94" s="145" t="s">
        <v>177</v>
      </c>
      <c r="D94" s="55"/>
      <c r="F94" s="141"/>
      <c r="G94" s="146"/>
      <c r="I94" s="147"/>
      <c r="J94" s="147"/>
      <c r="K94" s="147"/>
      <c r="L94" s="147"/>
      <c r="M94" s="147"/>
    </row>
    <row r="95" spans="2:13" s="140" customFormat="1" ht="21" customHeight="1">
      <c r="B95" s="145" t="s">
        <v>77</v>
      </c>
      <c r="C95" s="145" t="s">
        <v>178</v>
      </c>
      <c r="D95" s="145"/>
      <c r="E95" s="145"/>
      <c r="G95" s="165"/>
      <c r="I95" s="147"/>
      <c r="J95" s="147"/>
      <c r="K95" s="147"/>
      <c r="L95" s="147"/>
      <c r="M95" s="147"/>
    </row>
    <row r="96" spans="3:7" s="140" customFormat="1" ht="21" customHeight="1">
      <c r="C96" s="145" t="s">
        <v>159</v>
      </c>
      <c r="D96" s="145"/>
      <c r="E96" s="145"/>
      <c r="G96" s="165"/>
    </row>
    <row r="97" spans="1:13" s="140" customFormat="1" ht="21" customHeight="1">
      <c r="A97" s="55"/>
      <c r="B97" s="145" t="s">
        <v>149</v>
      </c>
      <c r="C97" s="181" t="s">
        <v>211</v>
      </c>
      <c r="D97" s="55"/>
      <c r="F97" s="141"/>
      <c r="G97" s="146"/>
      <c r="I97" s="147"/>
      <c r="J97" s="147"/>
      <c r="K97" s="147"/>
      <c r="L97" s="147"/>
      <c r="M97" s="147"/>
    </row>
    <row r="98" spans="1:13" s="140" customFormat="1" ht="21" customHeight="1">
      <c r="A98" s="55"/>
      <c r="B98" s="145"/>
      <c r="C98" s="145" t="s">
        <v>212</v>
      </c>
      <c r="D98" s="55"/>
      <c r="F98" s="141"/>
      <c r="G98" s="146"/>
      <c r="I98" s="147"/>
      <c r="J98" s="147"/>
      <c r="K98" s="147"/>
      <c r="L98" s="147"/>
      <c r="M98" s="147"/>
    </row>
    <row r="99" spans="1:13" s="140" customFormat="1" ht="21" customHeight="1">
      <c r="A99" s="55"/>
      <c r="B99" s="176" t="s">
        <v>156</v>
      </c>
      <c r="C99" s="145" t="s">
        <v>180</v>
      </c>
      <c r="D99" s="55"/>
      <c r="F99" s="141"/>
      <c r="G99" s="146"/>
      <c r="I99" s="147"/>
      <c r="J99" s="147"/>
      <c r="K99" s="147"/>
      <c r="L99" s="147"/>
      <c r="M99" s="147"/>
    </row>
    <row r="100" spans="1:13" s="140" customFormat="1" ht="21" customHeight="1">
      <c r="A100" s="55"/>
      <c r="B100" s="156" t="s">
        <v>179</v>
      </c>
      <c r="C100" s="145" t="s">
        <v>181</v>
      </c>
      <c r="D100" s="55"/>
      <c r="F100" s="141"/>
      <c r="G100" s="146"/>
      <c r="I100" s="147"/>
      <c r="J100" s="147"/>
      <c r="K100" s="147"/>
      <c r="L100" s="147"/>
      <c r="M100" s="147"/>
    </row>
    <row r="101" spans="3:7" s="140" customFormat="1" ht="21.75" customHeight="1">
      <c r="C101" s="145" t="s">
        <v>182</v>
      </c>
      <c r="D101" s="145"/>
      <c r="E101" s="145"/>
      <c r="G101" s="165"/>
    </row>
  </sheetData>
  <sheetProtection/>
  <mergeCells count="6">
    <mergeCell ref="G53:I53"/>
    <mergeCell ref="K53:M53"/>
    <mergeCell ref="G4:M4"/>
    <mergeCell ref="G5:I5"/>
    <mergeCell ref="K5:M5"/>
    <mergeCell ref="G52:M52"/>
  </mergeCells>
  <printOptions/>
  <pageMargins left="0.7874015748031497" right="0.11811023622047245" top="0.5905511811023623" bottom="0.5905511811023623" header="0.3937007874015748" footer="0.5118110236220472"/>
  <pageSetup firstPageNumber="8" useFirstPageNumber="1" fitToHeight="2" horizontalDpi="600" verticalDpi="600" orientation="portrait" paperSize="9" scale="75" r:id="rId1"/>
  <headerFooter alignWithMargins="0">
    <oddFooter>&amp;Lหมายเหตุประกอบงบการเงินเป็นส่วนหนึ่งของงบการเงินนี้&amp;R&amp;P</oddFooter>
  </headerFooter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titinan</cp:lastModifiedBy>
  <cp:lastPrinted>2010-02-25T17:08:34Z</cp:lastPrinted>
  <dcterms:created xsi:type="dcterms:W3CDTF">2005-01-05T08:17:29Z</dcterms:created>
  <dcterms:modified xsi:type="dcterms:W3CDTF">2010-02-26T01:00:56Z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</Properties>
</file>