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prof\OneDrive\Desktop\Draft genco 25\EN\"/>
    </mc:Choice>
  </mc:AlternateContent>
  <xr:revisionPtr revIDLastSave="0" documentId="13_ncr:1_{AE0FD103-54E4-4102-84F9-B53BF0BCFC7F}" xr6:coauthVersionLast="47" xr6:coauthVersionMax="47" xr10:uidLastSave="{00000000-0000-0000-0000-000000000000}"/>
  <bookViews>
    <workbookView xWindow="-110" yWindow="-110" windowWidth="19420" windowHeight="10300" tabRatio="797" activeTab="4" xr2:uid="{6F6527FF-3E9F-4369-BB38-C7107F5992E6}"/>
  </bookViews>
  <sheets>
    <sheet name="BS_EN" sheetId="1" r:id="rId1"/>
    <sheet name="PL_EN" sheetId="12" r:id="rId2"/>
    <sheet name="Equity-conso_EN" sheetId="15" r:id="rId3"/>
    <sheet name="Equity-separate_EN" sheetId="13" r:id="rId4"/>
    <sheet name="CF_EN" sheetId="7" r:id="rId5"/>
  </sheets>
  <definedNames>
    <definedName name="p" localSheetId="2">'Equity-conso_EN'!$A$1:$V$41</definedName>
    <definedName name="p" localSheetId="3">'Equity-separate_EN'!$A$1:$R$43</definedName>
    <definedName name="_xlnm.Print_Area" localSheetId="0">BS_EN!$A$1:$O$88</definedName>
    <definedName name="_xlnm.Print_Area" localSheetId="4">CF_EN!$A$1:$N$101</definedName>
    <definedName name="_xlnm.Print_Area" localSheetId="2">'Equity-conso_EN'!$A$1:$V$34</definedName>
    <definedName name="_xlnm.Print_Area" localSheetId="3">'Equity-separate_EN'!$A$1:$S$34</definedName>
    <definedName name="_xlnm.Print_Area" localSheetId="1">PL_EN!$A$1:$N$65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7" l="1"/>
  <c r="G25" i="12"/>
  <c r="I25" i="12"/>
  <c r="K25" i="12"/>
  <c r="M25" i="12"/>
  <c r="H23" i="1"/>
  <c r="K86" i="7"/>
  <c r="L78" i="1" l="1"/>
  <c r="N78" i="1"/>
  <c r="J78" i="1"/>
  <c r="L76" i="1"/>
  <c r="H76" i="1"/>
  <c r="H78" i="1"/>
  <c r="N23" i="13"/>
  <c r="N33" i="13" s="1"/>
  <c r="J23" i="13"/>
  <c r="J33" i="13" s="1"/>
  <c r="H23" i="13"/>
  <c r="H33" i="13" s="1"/>
  <c r="F23" i="13"/>
  <c r="D23" i="13"/>
  <c r="P29" i="13"/>
  <c r="L32" i="13"/>
  <c r="L31" i="13"/>
  <c r="L30" i="13"/>
  <c r="F33" i="13"/>
  <c r="D33" i="13"/>
  <c r="N21" i="13"/>
  <c r="J21" i="13"/>
  <c r="H21" i="13"/>
  <c r="F21" i="13"/>
  <c r="D21" i="13"/>
  <c r="R16" i="13"/>
  <c r="P29" i="15"/>
  <c r="T33" i="15"/>
  <c r="N33" i="15"/>
  <c r="J33" i="15"/>
  <c r="H33" i="15"/>
  <c r="F33" i="15"/>
  <c r="D33" i="15"/>
  <c r="L31" i="15"/>
  <c r="L32" i="15"/>
  <c r="L30" i="15"/>
  <c r="H31" i="15"/>
  <c r="P19" i="13"/>
  <c r="L19" i="13"/>
  <c r="N21" i="15" l="1"/>
  <c r="N23" i="15" s="1"/>
  <c r="L81" i="1" s="1"/>
  <c r="J21" i="15"/>
  <c r="J23" i="15" s="1"/>
  <c r="L79" i="1" s="1"/>
  <c r="P26" i="15"/>
  <c r="L26" i="15"/>
  <c r="L19" i="15" l="1"/>
  <c r="P26" i="13"/>
  <c r="P27" i="13" s="1"/>
  <c r="L26" i="13"/>
  <c r="P19" i="15"/>
  <c r="H81" i="1"/>
  <c r="H79" i="1"/>
  <c r="M43" i="12"/>
  <c r="P20" i="13" s="1"/>
  <c r="I43" i="12"/>
  <c r="I45" i="12" s="1"/>
  <c r="M14" i="12"/>
  <c r="I14" i="12"/>
  <c r="N68" i="1"/>
  <c r="J68" i="1"/>
  <c r="N61" i="1"/>
  <c r="J61" i="1"/>
  <c r="N41" i="1"/>
  <c r="J41" i="1"/>
  <c r="N23" i="1"/>
  <c r="J23" i="1"/>
  <c r="T21" i="15"/>
  <c r="T23" i="15" s="1"/>
  <c r="F21" i="15"/>
  <c r="F23" i="15" s="1"/>
  <c r="P27" i="15"/>
  <c r="K43" i="12"/>
  <c r="K45" i="12" s="1"/>
  <c r="G43" i="12"/>
  <c r="G45" i="12" s="1"/>
  <c r="L61" i="1"/>
  <c r="M86" i="7"/>
  <c r="I86" i="7"/>
  <c r="G86" i="7"/>
  <c r="H61" i="1"/>
  <c r="L41" i="1"/>
  <c r="M81" i="7"/>
  <c r="K81" i="7"/>
  <c r="I81" i="7"/>
  <c r="L68" i="1"/>
  <c r="H68" i="1"/>
  <c r="G90" i="7"/>
  <c r="H41" i="1"/>
  <c r="M58" i="7"/>
  <c r="K58" i="7"/>
  <c r="I58" i="7"/>
  <c r="G58" i="7"/>
  <c r="L23" i="1"/>
  <c r="G14" i="12"/>
  <c r="R74" i="15"/>
  <c r="L74" i="15"/>
  <c r="L76" i="13"/>
  <c r="A54" i="7"/>
  <c r="K90" i="7"/>
  <c r="K14" i="12"/>
  <c r="K27" i="12" s="1"/>
  <c r="K32" i="12" s="1"/>
  <c r="A47" i="1"/>
  <c r="H21" i="15"/>
  <c r="D21" i="15"/>
  <c r="D23" i="15" s="1"/>
  <c r="P21" i="13" l="1"/>
  <c r="R26" i="13"/>
  <c r="M27" i="12"/>
  <c r="M32" i="12" s="1"/>
  <c r="M36" i="12" s="1"/>
  <c r="H23" i="15"/>
  <c r="J70" i="1"/>
  <c r="M9" i="7"/>
  <c r="M45" i="12"/>
  <c r="I27" i="12"/>
  <c r="I32" i="12" s="1"/>
  <c r="G27" i="12"/>
  <c r="G32" i="12" s="1"/>
  <c r="G36" i="12" s="1"/>
  <c r="L25" i="15" s="1"/>
  <c r="R25" i="15" s="1"/>
  <c r="V25" i="15" s="1"/>
  <c r="K36" i="12"/>
  <c r="H70" i="1"/>
  <c r="H43" i="1"/>
  <c r="L70" i="1"/>
  <c r="J43" i="1"/>
  <c r="L43" i="1"/>
  <c r="N70" i="1"/>
  <c r="N43" i="1"/>
  <c r="R26" i="15"/>
  <c r="V26" i="15" s="1"/>
  <c r="P20" i="15"/>
  <c r="P21" i="15" s="1"/>
  <c r="R19" i="15"/>
  <c r="V19" i="15" s="1"/>
  <c r="R19" i="13"/>
  <c r="M33" i="7" l="1"/>
  <c r="M46" i="7" s="1"/>
  <c r="M50" i="7" s="1"/>
  <c r="M88" i="7" s="1"/>
  <c r="M92" i="7" s="1"/>
  <c r="M102" i="7" s="1"/>
  <c r="N82" i="1"/>
  <c r="P23" i="13"/>
  <c r="P33" i="13" s="1"/>
  <c r="K51" i="12"/>
  <c r="K55" i="12" s="1"/>
  <c r="L25" i="13"/>
  <c r="L27" i="15"/>
  <c r="I9" i="7"/>
  <c r="I36" i="12"/>
  <c r="M51" i="12"/>
  <c r="M47" i="12"/>
  <c r="M59" i="12" s="1"/>
  <c r="M63" i="12" s="1"/>
  <c r="R27" i="15"/>
  <c r="J82" i="1"/>
  <c r="P23" i="15"/>
  <c r="P33" i="15" s="1"/>
  <c r="G9" i="7"/>
  <c r="G33" i="7" s="1"/>
  <c r="K9" i="7"/>
  <c r="K47" i="12"/>
  <c r="K59" i="12" s="1"/>
  <c r="K63" i="12" s="1"/>
  <c r="K65" i="12"/>
  <c r="G65" i="12"/>
  <c r="G47" i="12"/>
  <c r="G59" i="12" s="1"/>
  <c r="G63" i="12" s="1"/>
  <c r="G51" i="12"/>
  <c r="G55" i="12" s="1"/>
  <c r="V16" i="15"/>
  <c r="I33" i="7" l="1"/>
  <c r="I46" i="7" s="1"/>
  <c r="I50" i="7" s="1"/>
  <c r="I88" i="7" s="1"/>
  <c r="I92" i="7" s="1"/>
  <c r="I102" i="7" s="1"/>
  <c r="K33" i="7"/>
  <c r="K46" i="7" s="1"/>
  <c r="K50" i="7" s="1"/>
  <c r="K88" i="7" s="1"/>
  <c r="K92" i="7" s="1"/>
  <c r="K102" i="7" s="1"/>
  <c r="G46" i="7"/>
  <c r="G50" i="7" s="1"/>
  <c r="G88" i="7" s="1"/>
  <c r="G92" i="7" s="1"/>
  <c r="G102" i="7" s="1"/>
  <c r="M55" i="12"/>
  <c r="M65" i="12"/>
  <c r="L18" i="13"/>
  <c r="I51" i="12"/>
  <c r="I47" i="12"/>
  <c r="I59" i="12" s="1"/>
  <c r="I63" i="12" s="1"/>
  <c r="L27" i="13"/>
  <c r="R25" i="13"/>
  <c r="R27" i="13" s="1"/>
  <c r="L82" i="1"/>
  <c r="V27" i="15"/>
  <c r="H82" i="1" l="1"/>
  <c r="L18" i="15"/>
  <c r="I55" i="12"/>
  <c r="I65" i="12"/>
  <c r="L20" i="13"/>
  <c r="L21" i="13" s="1"/>
  <c r="L23" i="13" s="1"/>
  <c r="L33" i="13" s="1"/>
  <c r="R18" i="13"/>
  <c r="R20" i="13" s="1"/>
  <c r="R21" i="13" s="1"/>
  <c r="R23" i="13" s="1"/>
  <c r="R33" i="13" s="1"/>
  <c r="L80" i="1" l="1"/>
  <c r="L83" i="1" s="1"/>
  <c r="L85" i="1" s="1"/>
  <c r="L87" i="1" s="1"/>
  <c r="L89" i="1" s="1"/>
  <c r="N80" i="1"/>
  <c r="N83" i="1" s="1"/>
  <c r="N85" i="1" s="1"/>
  <c r="N87" i="1" s="1"/>
  <c r="N89" i="1" s="1"/>
  <c r="R18" i="15"/>
  <c r="L20" i="15"/>
  <c r="L21" i="15" s="1"/>
  <c r="L23" i="15" s="1"/>
  <c r="L33" i="15" l="1"/>
  <c r="H80" i="1" s="1"/>
  <c r="H83" i="1" s="1"/>
  <c r="H85" i="1" s="1"/>
  <c r="H87" i="1" s="1"/>
  <c r="H89" i="1" s="1"/>
  <c r="T33" i="13"/>
  <c r="T21" i="13"/>
  <c r="J80" i="1"/>
  <c r="J83" i="1" s="1"/>
  <c r="J85" i="1" s="1"/>
  <c r="J87" i="1" s="1"/>
  <c r="J89" i="1" s="1"/>
  <c r="V18" i="15"/>
  <c r="R20" i="15"/>
  <c r="R21" i="15" s="1"/>
  <c r="V20" i="15" l="1"/>
  <c r="V21" i="15" s="1"/>
  <c r="R23" i="15"/>
  <c r="R33" i="15" s="1"/>
  <c r="V23" i="15" l="1"/>
  <c r="V33" i="15" s="1"/>
</calcChain>
</file>

<file path=xl/sharedStrings.xml><?xml version="1.0" encoding="utf-8"?>
<sst xmlns="http://schemas.openxmlformats.org/spreadsheetml/2006/main" count="590" uniqueCount="234">
  <si>
    <t>GENERAL ENVIRONMENTAL CONSERVATION PUBLIC COMPANY LIMITED AND ITS SUBSIDIARIES</t>
  </si>
  <si>
    <t>STATEMENT OF FINANCIAL POSITION</t>
  </si>
  <si>
    <t>ASSETS</t>
  </si>
  <si>
    <t>In Baht</t>
  </si>
  <si>
    <t>Consolidated Financial Statements</t>
  </si>
  <si>
    <t>Separate Financial Statements</t>
  </si>
  <si>
    <t>Notes</t>
  </si>
  <si>
    <t>2024</t>
  </si>
  <si>
    <t>CURRENT ASSETS</t>
  </si>
  <si>
    <t>Cash and cash equivalents</t>
  </si>
  <si>
    <t>Short-term loan to other party</t>
  </si>
  <si>
    <t>-</t>
  </si>
  <si>
    <t>Current portion of long-term loan and interest receivable to related party</t>
  </si>
  <si>
    <t>Real estate development costs</t>
  </si>
  <si>
    <t>Inventories</t>
  </si>
  <si>
    <t>Biological assets</t>
  </si>
  <si>
    <t>Total current assets</t>
  </si>
  <si>
    <t>NON - CURRENT ASSETS</t>
  </si>
  <si>
    <t>Deposits at financial institution pledged as collaterals</t>
  </si>
  <si>
    <t>Long-term loan to related party - net of current portion</t>
  </si>
  <si>
    <t xml:space="preserve">Investments in subsidiaries </t>
  </si>
  <si>
    <t>Land held for development</t>
  </si>
  <si>
    <t>Investment property</t>
  </si>
  <si>
    <t>Property, plant and equipment</t>
  </si>
  <si>
    <t>Right - of - use assets</t>
  </si>
  <si>
    <t>Intangible assets</t>
  </si>
  <si>
    <t>Deferred tax assets</t>
  </si>
  <si>
    <t>Other non - current financial assets</t>
  </si>
  <si>
    <t>Other non - current assets</t>
  </si>
  <si>
    <t>Costs of landfills</t>
  </si>
  <si>
    <t>Witholding income tax</t>
  </si>
  <si>
    <t>Others</t>
  </si>
  <si>
    <t>Total non - current assets</t>
  </si>
  <si>
    <t>TOTAL ASSETS</t>
  </si>
  <si>
    <t>STATEMENT OF FINANCIAL POSITION (CONTINUED)</t>
  </si>
  <si>
    <t>LIABILITIES AND SHAREHOLDERS' EQUITY</t>
  </si>
  <si>
    <t>CURRENT LIABILITIES</t>
  </si>
  <si>
    <t>Short-term loan from financial institution</t>
  </si>
  <si>
    <t>5, 20</t>
  </si>
  <si>
    <t>Current portion of lease liabilities</t>
  </si>
  <si>
    <t>Total current liabilities</t>
  </si>
  <si>
    <t>NON - CURRENT LIABILITIES</t>
  </si>
  <si>
    <t>Lease liabilities - net of current portion</t>
  </si>
  <si>
    <t>Employee benefit obligations</t>
  </si>
  <si>
    <t>Provision costs for landfill capping</t>
  </si>
  <si>
    <t>Other non - current liabilities</t>
  </si>
  <si>
    <t>Total non - current liabilities</t>
  </si>
  <si>
    <t>TOTAL LIABILITIES</t>
  </si>
  <si>
    <t>SHAREHOLDERS’ EQUITY</t>
  </si>
  <si>
    <t xml:space="preserve">Share capital - common shares, Baht 1 par value </t>
  </si>
  <si>
    <t>Authorized share capital - 1,122,297,625 shares, Baht 1 par value</t>
  </si>
  <si>
    <t>Issued and fully paid-up share capital - 1,122,297,625 shares, Baht 1 par value</t>
  </si>
  <si>
    <t>Premium on share capital</t>
  </si>
  <si>
    <t>Retained earnings (Deficits)</t>
  </si>
  <si>
    <t>Treasury shares</t>
  </si>
  <si>
    <t>Other component of shareholders' equity</t>
  </si>
  <si>
    <t>Total equity holders of the parent company</t>
  </si>
  <si>
    <t>Non - controlling interest</t>
  </si>
  <si>
    <t>TOTAL SHAREHOLDERS’ EQUITY</t>
  </si>
  <si>
    <t>TOTAL LIABILITIES AND SHAREHOLDERS' EQUITY</t>
  </si>
  <si>
    <t>STATEMENT OF COMPREHENSIVE INCOME</t>
  </si>
  <si>
    <t xml:space="preserve">REVENUES </t>
  </si>
  <si>
    <t>Revenues from sales and services - service and treatment of industrial waste business</t>
  </si>
  <si>
    <t xml:space="preserve">Revenues from sales - real estate development business </t>
  </si>
  <si>
    <t>Revenues from sales and services - other business</t>
  </si>
  <si>
    <t>Other income</t>
  </si>
  <si>
    <t>Total Revenues</t>
  </si>
  <si>
    <t xml:space="preserve">EXPENSES </t>
  </si>
  <si>
    <t>Costs of sales and services - service and treatment of industrial waste business</t>
  </si>
  <si>
    <t>Costs of sales - real estate development business</t>
  </si>
  <si>
    <t>Costs of sales and services - other business</t>
  </si>
  <si>
    <t>Selling expenses</t>
  </si>
  <si>
    <t>Impairment loss of investment in subsidiaries</t>
  </si>
  <si>
    <t>Impairment loss of land held for development</t>
  </si>
  <si>
    <t>Admimistrative expenses</t>
  </si>
  <si>
    <t>Total Expenses</t>
  </si>
  <si>
    <t>Finance costs</t>
  </si>
  <si>
    <t>Income tax income (expenses)</t>
  </si>
  <si>
    <t>Other comprehensive income (loss) - net of income tax</t>
  </si>
  <si>
    <t>Items that will not be reclassified to profit or loss in subsequent years</t>
  </si>
  <si>
    <t>Total items that will not be reclassified to profit or loss in subsequent years</t>
  </si>
  <si>
    <t>Other comprehensive income (loss) for the year - net of income tax</t>
  </si>
  <si>
    <t>TOTAL COMPREHENSIVE INCOME (LOSS) FOR THE YEAR</t>
  </si>
  <si>
    <t>Profit (Loss) for the year attributable to :</t>
  </si>
  <si>
    <t>Equity holders of the parent company</t>
  </si>
  <si>
    <t>Total comprehensive income (loss) for the year attributable to :</t>
  </si>
  <si>
    <t xml:space="preserve">STATEMENT OF CHANGES IN SHAREHOLDERS' EQUITY </t>
  </si>
  <si>
    <t xml:space="preserve">Other component of </t>
  </si>
  <si>
    <t>shareholders' equity</t>
  </si>
  <si>
    <t xml:space="preserve">Other comprehensive </t>
  </si>
  <si>
    <t>income (loss)</t>
  </si>
  <si>
    <t>Issued and</t>
  </si>
  <si>
    <t>Appropriated for</t>
  </si>
  <si>
    <t>of equity investment at</t>
  </si>
  <si>
    <t>Total equity attributable</t>
  </si>
  <si>
    <t>Total</t>
  </si>
  <si>
    <t>fully paid - up</t>
  </si>
  <si>
    <t>Premium on</t>
  </si>
  <si>
    <t xml:space="preserve"> treasury</t>
  </si>
  <si>
    <t>Treasury</t>
  </si>
  <si>
    <t>fair value through other</t>
  </si>
  <si>
    <t xml:space="preserve"> the equity holders</t>
  </si>
  <si>
    <t>Non - controlling</t>
  </si>
  <si>
    <t>shareholders'</t>
  </si>
  <si>
    <t>share capital</t>
  </si>
  <si>
    <t>legal reserve</t>
  </si>
  <si>
    <t xml:space="preserve"> shares  reserve</t>
  </si>
  <si>
    <t xml:space="preserve">Unappropriated </t>
  </si>
  <si>
    <t>shares</t>
  </si>
  <si>
    <t>comprehensive income (loss)</t>
  </si>
  <si>
    <t>of the parent company</t>
  </si>
  <si>
    <t>interests</t>
  </si>
  <si>
    <t>equity</t>
  </si>
  <si>
    <t>Comprehensive income (loss) for the year</t>
  </si>
  <si>
    <t>Loss for the year</t>
  </si>
  <si>
    <t>Other comprehensive income (loss)</t>
  </si>
  <si>
    <t>Total comprehensive income (loss) for the year</t>
  </si>
  <si>
    <t>Balance as at January 1, 2024</t>
  </si>
  <si>
    <t>Balance as at December 31, 2024</t>
  </si>
  <si>
    <t>STATEMENT OF CASH FLOWS</t>
  </si>
  <si>
    <t>CASH FLOWS FROM OPERATING ACTIVITIES</t>
  </si>
  <si>
    <t>Depreciation and amortization</t>
  </si>
  <si>
    <t>Loss from declining in value of inventories (Reversal)</t>
  </si>
  <si>
    <t>Loss on written - off witholding tax</t>
  </si>
  <si>
    <t>Loss on written - off equipment</t>
  </si>
  <si>
    <t>Gain on sales of equipments and vehicles</t>
  </si>
  <si>
    <t>Gain on sales of investment property</t>
  </si>
  <si>
    <t>Loss from declining in value of real estate development costs (Reversal)</t>
  </si>
  <si>
    <t>Dividend income</t>
  </si>
  <si>
    <t>Interest income</t>
  </si>
  <si>
    <t>Finance cost</t>
  </si>
  <si>
    <t>Profit from operating activities before change in operating assets and liabilities</t>
  </si>
  <si>
    <t>Decrease (Increase) in operating assets</t>
  </si>
  <si>
    <t>Increase (Decrease) in operating liabilities</t>
  </si>
  <si>
    <t>Cash generated from operations</t>
  </si>
  <si>
    <t>Interest paid</t>
  </si>
  <si>
    <t>Income tax paid</t>
  </si>
  <si>
    <t>Net Cash Provided by Operating Activities</t>
  </si>
  <si>
    <t>STATEMENT OF CASH FLOWS (CONTINUED)</t>
  </si>
  <si>
    <t xml:space="preserve">   </t>
  </si>
  <si>
    <t>CASH FLOWS FROM INVESTING ACTIVITIES</t>
  </si>
  <si>
    <t>Interest received</t>
  </si>
  <si>
    <t>Dividend received</t>
  </si>
  <si>
    <t>Cash received from short-term loans to related parties</t>
  </si>
  <si>
    <t>Cash paid for short-term loans to other party</t>
  </si>
  <si>
    <t>Cash paid for long-term loans to related party</t>
  </si>
  <si>
    <t>Cash received from long-term loans to related party</t>
  </si>
  <si>
    <t>Cash paid for purchase of intangible assets</t>
  </si>
  <si>
    <t>Cash paid for purchase of other non - current financial assets</t>
  </si>
  <si>
    <t>Cash paid for purchase of invesment property</t>
  </si>
  <si>
    <t>CASH FLOWS FROM FINANCING ACTIVITIES</t>
  </si>
  <si>
    <t>Cash and Cash Equivalents at Beginning of Year</t>
  </si>
  <si>
    <t>CASH AND CASH EQUIVALENTS AT END OF YEAR</t>
  </si>
  <si>
    <t>Supplemental Disclosure of Cash Flow Information</t>
  </si>
  <si>
    <t xml:space="preserve"> </t>
  </si>
  <si>
    <t>Non - cash transactions</t>
  </si>
  <si>
    <t>Trade and other current receivables</t>
  </si>
  <si>
    <t>Current contract assets</t>
  </si>
  <si>
    <t>Short-term loan and accrued interest to related party</t>
  </si>
  <si>
    <t xml:space="preserve">Trade and other current payables </t>
  </si>
  <si>
    <t>Non current provision for employee benefit</t>
  </si>
  <si>
    <t>-  Appropriated for legal reserve</t>
  </si>
  <si>
    <t>-  Appropriated for treasury shares reserve</t>
  </si>
  <si>
    <t>Profit (Loss) from operating activities</t>
  </si>
  <si>
    <t>PROFIT (LOSS) BEFORE INCOME TAX</t>
  </si>
  <si>
    <t xml:space="preserve">Gain (loss) from remeasurement of equity investment at fair value through </t>
  </si>
  <si>
    <t>Tax refund</t>
  </si>
  <si>
    <t>Net Cash Provided (Used in) by Investing Activities</t>
  </si>
  <si>
    <t>Net Cash Provided (Used in) by Financing Activities</t>
  </si>
  <si>
    <t>Cash received from short-term loans to other party</t>
  </si>
  <si>
    <t>Investments in joint venture</t>
  </si>
  <si>
    <t>Impairment loss of building and machineries</t>
  </si>
  <si>
    <t>other comprehensive income</t>
  </si>
  <si>
    <t>Actuarial gain (loss) from employee benefit plan - net of income tax</t>
  </si>
  <si>
    <t xml:space="preserve">Gain (loss) from remeasurement </t>
  </si>
  <si>
    <t>Expected credit loss</t>
  </si>
  <si>
    <t>Loss (Gain) on change in fair value of biological assets</t>
  </si>
  <si>
    <t>Gain on sales of investment in subsidiary</t>
  </si>
  <si>
    <t xml:space="preserve">Impairment loss of land held for development </t>
  </si>
  <si>
    <t>Trade and other current payables</t>
  </si>
  <si>
    <t>Cash paid for provision cost of landfill</t>
  </si>
  <si>
    <t>Increase (Decrease) in deposits at financial institution pledged as collaterals</t>
  </si>
  <si>
    <t>Cash paid for short-term loans to related parties</t>
  </si>
  <si>
    <t>Cash received from sales of equipment and vehicles</t>
  </si>
  <si>
    <t>Cash paid for investment in joint venture</t>
  </si>
  <si>
    <t>Increase (Decrease) in short-term loan from financial institution</t>
  </si>
  <si>
    <t>Cash paid for repayment of lease liabilities</t>
  </si>
  <si>
    <t>Corporate income tax payable</t>
  </si>
  <si>
    <t>FOR THE YEAR ENDED DECEMBER 31, 2025</t>
  </si>
  <si>
    <t>Balance as at January 1, 2025</t>
  </si>
  <si>
    <t>Balance as at December 31, 2025</t>
  </si>
  <si>
    <t>AS AT DECEMBER 31, 2025</t>
  </si>
  <si>
    <t>2025</t>
  </si>
  <si>
    <t>- Related parties</t>
  </si>
  <si>
    <t>- Other parties</t>
  </si>
  <si>
    <t>Gain from sales of Investment property</t>
  </si>
  <si>
    <t>to retained earnings due to sale of investments</t>
  </si>
  <si>
    <t>Transfer premium on share capital to compensate for the deficits</t>
  </si>
  <si>
    <t>Transfer appropriate for legal reserve to compensate for the deficits</t>
  </si>
  <si>
    <t>Transfer retained earinings to appropriate for legal reserve</t>
  </si>
  <si>
    <t>Profit for the year</t>
  </si>
  <si>
    <t>Gain on lease modification</t>
  </si>
  <si>
    <t>Loss on written - off land for develoment</t>
  </si>
  <si>
    <t>Gain on fair value measurement of other current financial assets</t>
  </si>
  <si>
    <t>Cash paid for non current provision for employee benefit</t>
  </si>
  <si>
    <t>Loss on insurance claim</t>
  </si>
  <si>
    <t>Share of profit of joint venture accounted for using the equity method</t>
  </si>
  <si>
    <t>Cash received from sales of investment property</t>
  </si>
  <si>
    <t>Cash paid for investment in other current financial assets</t>
  </si>
  <si>
    <t>Cash received from slaes of other non - current financial assets</t>
  </si>
  <si>
    <t>5) Addition to right of use assets and lease liabilities</t>
  </si>
  <si>
    <t>4) Transfer investment property from land held for development</t>
  </si>
  <si>
    <t xml:space="preserve"> - </t>
  </si>
  <si>
    <t>5, 8</t>
  </si>
  <si>
    <t>5, 19</t>
  </si>
  <si>
    <t>5, 24</t>
  </si>
  <si>
    <t>21, 26</t>
  </si>
  <si>
    <t>Cash paid for purchase of building and equipment</t>
  </si>
  <si>
    <t>NET INCREASE IN CASH AND CASH EQUIVALENTS</t>
  </si>
  <si>
    <t>1) Transfer real estate development costs from investment property</t>
  </si>
  <si>
    <t>2) Transfer investment property from real estate development costs</t>
  </si>
  <si>
    <t>Other current financial assets</t>
  </si>
  <si>
    <t>-  Unappropriated (Deficits)</t>
  </si>
  <si>
    <t>PROFIT (LOSS) FOR THE YEAR</t>
  </si>
  <si>
    <t>Earnings (loss) per share (Baht)</t>
  </si>
  <si>
    <t>(Deficits)</t>
  </si>
  <si>
    <t>Transfer accumulated fair value adjustments</t>
  </si>
  <si>
    <t>Adjustments to reconcile profit (loss)  before income tax to net cash provided by (paid from)</t>
  </si>
  <si>
    <t>Security deposit under sales management agreement</t>
  </si>
  <si>
    <t>Cash received from capital reduction of investment in a subsidiaries</t>
  </si>
  <si>
    <t>3) Transfer investment property from property, plant and equipment</t>
  </si>
  <si>
    <t>Cash received from sales of investment in subsidiaries</t>
  </si>
  <si>
    <t>Cash received from sales of land held for development</t>
  </si>
  <si>
    <t xml:space="preserve">Profit (Loss) before income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</si>
</sst>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7" formatCode="&quot;฿&quot;#,##0.00;\-&quot;฿&quot;#,##0.00"/>
    <numFmt numFmtId="8" formatCode="&quot;฿&quot;#,##0.00;[Red]\-&quot;฿&quot;#,##0.00"/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#,##0.00\ ;\(#,##0.00\)"/>
    <numFmt numFmtId="171" formatCode="_(* #,##0_);_(* \(#,##0\);_(* &quot;-&quot;??_);_(@_)"/>
    <numFmt numFmtId="172" formatCode="_-* #,##0_-;\-* #,##0_-;_-* &quot;-&quot;??_-;_-@_-"/>
    <numFmt numFmtId="173" formatCode="#,##0.0_);[Red]\(#,##0.0\)"/>
    <numFmt numFmtId="174" formatCode="_(* #,##0_);[Red]_(* \(#,##0\);_(* &quot;-&quot;_);_(@_)"/>
    <numFmt numFmtId="175" formatCode="&quot;วันที่&quot;\ ว\ ดดดด\ ปปปป"/>
    <numFmt numFmtId="176" formatCode="#,##0.00\ &quot;F&quot;;\-#,##0.00\ &quot;F&quot;"/>
    <numFmt numFmtId="177" formatCode="d\ ดดด\ bb"/>
    <numFmt numFmtId="178" formatCode="dd\-mmm\-yy_)"/>
    <numFmt numFmtId="179" formatCode="0.0%"/>
    <numFmt numFmtId="180" formatCode=";;;"/>
    <numFmt numFmtId="181" formatCode="0.00_)"/>
    <numFmt numFmtId="182" formatCode="ว\ ดดด\ ปป"/>
    <numFmt numFmtId="183" formatCode="#,##0.00;[Red]\(#,##0.00\)"/>
    <numFmt numFmtId="184" formatCode="&quot;£&quot;#,##0;\-&quot;£&quot;#,##0"/>
    <numFmt numFmtId="185" formatCode="&quot;£&quot;#,##0.00;[Red]\-&quot;£&quot;#,##0.00"/>
    <numFmt numFmtId="186" formatCode="\t&quot;฿&quot;#,##0_);\(\t&quot;฿&quot;#,##0\)"/>
    <numFmt numFmtId="187" formatCode="_(* #,##0.0000_);_(* \(#,##0.0000\);_(* &quot;-&quot;??_);_(@_)"/>
    <numFmt numFmtId="188" formatCode="#,##0.00;\(#,##0.00\)"/>
    <numFmt numFmtId="189" formatCode="#,##0;\(#,##0\)"/>
    <numFmt numFmtId="190" formatCode="\t&quot;£&quot;#,##0_);\(\t&quot;£&quot;#,##0\)"/>
    <numFmt numFmtId="191" formatCode="d/mm/yy\ "/>
    <numFmt numFmtId="192" formatCode="\t&quot;£&quot;#,##0.00_);[Red]\(\t&quot;£&quot;#,##0.00\)"/>
    <numFmt numFmtId="193" formatCode="#,##0;[Red]\(#,##0\)"/>
    <numFmt numFmtId="194" formatCode="#,##0.0000;\(#,##0.00000000\)"/>
    <numFmt numFmtId="195" formatCode="\$#,##0.00;\(\$#,##0.00\)"/>
    <numFmt numFmtId="196" formatCode="mm/dd/yy"/>
    <numFmt numFmtId="197" formatCode="\$#,##0;\(\$#,##0\)"/>
    <numFmt numFmtId="198" formatCode="_-[$€-2]* #,##0.00_-;\-[$€-2]* #,##0.00_-;_-[$€-2]* &quot;-&quot;??_-"/>
    <numFmt numFmtId="199" formatCode="0_);[Red]\(0\)"/>
    <numFmt numFmtId="200" formatCode="[$-C09]dd\-mmm\-yy;@"/>
    <numFmt numFmtId="201" formatCode="[$-409]d\-mmm\-yy;@"/>
    <numFmt numFmtId="202" formatCode="\t&quot;£&quot;#,##0_);[Red]\(\t&quot;£&quot;#,##0\)"/>
    <numFmt numFmtId="203" formatCode="_(* #,##0.00_);_(* \(#,##0.00\);_(* &quot;-&quot;_);_(@_)"/>
    <numFmt numFmtId="204" formatCode="&quot;True&quot;;&quot;True&quot;;&quot;False&quot;"/>
    <numFmt numFmtId="205" formatCode="_(* #,##0.0000_);_(* \(#,##0.0000\);_(* &quot;-&quot;????_);_(@_)"/>
    <numFmt numFmtId="206" formatCode="#,###.00\ ;[Red]\(#,###.00\)"/>
    <numFmt numFmtId="207" formatCode="#,##0.00\ &quot;FB&quot;;[Red]\-#,##0.00\ &quot;FB&quot;"/>
    <numFmt numFmtId="208" formatCode="#,##0;[Red]\(#,##0\);\-"/>
  </numFmts>
  <fonts count="105">
    <font>
      <sz val="15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1"/>
      <color indexed="10"/>
      <name val="Tahoma"/>
      <family val="2"/>
      <charset val="222"/>
    </font>
    <font>
      <sz val="10"/>
      <name val="ApFont"/>
      <charset val="222"/>
    </font>
    <font>
      <sz val="10"/>
      <name val="ApFont"/>
    </font>
    <font>
      <sz val="12"/>
      <name val="Times New Roman"/>
      <family val="1"/>
    </font>
    <font>
      <sz val="16"/>
      <name val="Angsana New"/>
      <family val="1"/>
    </font>
    <font>
      <sz val="10"/>
      <name val="Helv"/>
      <charset val="222"/>
    </font>
    <font>
      <sz val="10"/>
      <name val="Tms Rmn"/>
      <charset val="222"/>
    </font>
    <font>
      <sz val="14"/>
      <name val="Palatino"/>
      <family val="1"/>
      <charset val="222"/>
    </font>
    <font>
      <sz val="16"/>
      <name val="Palatino"/>
      <family val="1"/>
      <charset val="222"/>
    </font>
    <font>
      <sz val="32"/>
      <name val="Helvetica-Black"/>
      <charset val="222"/>
    </font>
    <font>
      <sz val="12"/>
      <name val="Tms Rmn"/>
      <charset val="222"/>
    </font>
    <font>
      <sz val="6"/>
      <color indexed="23"/>
      <name val="Helvetica-Black"/>
      <charset val="222"/>
    </font>
    <font>
      <sz val="9.5"/>
      <color indexed="23"/>
      <name val="Helvetica-Black"/>
      <charset val="222"/>
    </font>
    <font>
      <sz val="7"/>
      <name val="Palatino"/>
      <family val="1"/>
      <charset val="222"/>
    </font>
    <font>
      <sz val="7"/>
      <name val="Palatino"/>
      <family val="1"/>
    </font>
    <font>
      <sz val="8"/>
      <name val="Arial"/>
      <family val="2"/>
    </font>
    <font>
      <sz val="6"/>
      <name val="Palatino"/>
      <family val="1"/>
      <charset val="222"/>
    </font>
    <font>
      <sz val="6"/>
      <name val="Palatino"/>
      <family val="1"/>
    </font>
    <font>
      <b/>
      <sz val="12"/>
      <name val="Arial"/>
      <family val="2"/>
    </font>
    <font>
      <sz val="10"/>
      <name val="Helvetica-Black"/>
      <charset val="222"/>
    </font>
    <font>
      <sz val="28"/>
      <name val="Helvetica-Black"/>
      <charset val="222"/>
    </font>
    <font>
      <sz val="10"/>
      <name val="Palatino"/>
      <family val="1"/>
    </font>
    <font>
      <sz val="18"/>
      <name val="Palatino"/>
      <family val="1"/>
      <charset val="222"/>
    </font>
    <font>
      <i/>
      <sz val="14"/>
      <name val="Palatino"/>
      <family val="1"/>
      <charset val="222"/>
    </font>
    <font>
      <sz val="7"/>
      <name val="Small Fonts"/>
      <family val="2"/>
    </font>
    <font>
      <b/>
      <i/>
      <sz val="16"/>
      <name val="Helv"/>
    </font>
    <font>
      <sz val="10"/>
      <name val="Palatino"/>
      <family val="1"/>
      <charset val="222"/>
    </font>
    <font>
      <sz val="12"/>
      <name val="Helvetica-Black"/>
      <charset val="222"/>
    </font>
    <font>
      <sz val="10"/>
      <color indexed="8"/>
      <name val="Times New Roman"/>
      <family val="1"/>
    </font>
    <font>
      <b/>
      <sz val="10"/>
      <name val="Palatino"/>
      <family val="1"/>
      <charset val="222"/>
    </font>
    <font>
      <sz val="9"/>
      <name val="Tms Rmn"/>
      <charset val="222"/>
    </font>
    <font>
      <sz val="12"/>
      <name val="Palatino"/>
      <family val="1"/>
      <charset val="222"/>
    </font>
    <font>
      <sz val="11"/>
      <name val="Helvetica-Black"/>
      <charset val="222"/>
    </font>
    <font>
      <u/>
      <sz val="14"/>
      <color indexed="12"/>
      <name val="Cordia New"/>
      <family val="2"/>
    </font>
    <font>
      <sz val="14"/>
      <name val="Cordia New"/>
      <family val="1"/>
    </font>
    <font>
      <sz val="12"/>
      <name val="ทsฒำฉ๚ล้"/>
      <family val="1"/>
      <charset val="136"/>
    </font>
    <font>
      <u/>
      <sz val="14"/>
      <color indexed="20"/>
      <name val="Cordia New"/>
      <family val="2"/>
    </font>
    <font>
      <sz val="12"/>
      <name val="นูลมรผ"/>
      <charset val="222"/>
    </font>
    <font>
      <sz val="12"/>
      <name val="新細明體"/>
      <charset val="136"/>
    </font>
    <font>
      <b/>
      <sz val="11"/>
      <name val="Calibri"/>
      <family val="2"/>
    </font>
    <font>
      <b/>
      <sz val="10.5"/>
      <name val="Calibri"/>
      <family val="2"/>
    </font>
    <font>
      <sz val="10.5"/>
      <name val="Calibri"/>
      <family val="2"/>
    </font>
    <font>
      <i/>
      <sz val="10.5"/>
      <name val="Calibri"/>
      <family val="2"/>
    </font>
    <font>
      <u/>
      <sz val="10.5"/>
      <name val="Calibri"/>
      <family val="2"/>
    </font>
    <font>
      <b/>
      <i/>
      <sz val="10.5"/>
      <name val="Calibri"/>
      <family val="2"/>
    </font>
    <font>
      <b/>
      <u/>
      <sz val="10.5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4"/>
      <name val="Angsana New"/>
      <family val="1"/>
    </font>
    <font>
      <sz val="14"/>
      <name val="AngsanaUPC"/>
      <family val="1"/>
      <charset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Tahoma"/>
      <family val="2"/>
      <charset val="222"/>
    </font>
    <font>
      <b/>
      <sz val="10"/>
      <name val="Helv"/>
      <charset val="222"/>
    </font>
    <font>
      <sz val="10"/>
      <name val="Arial"/>
      <family val="2"/>
      <charset val="222"/>
    </font>
    <font>
      <sz val="12"/>
      <name val="Tms Rmn"/>
    </font>
    <font>
      <b/>
      <sz val="11"/>
      <color indexed="8"/>
      <name val="Calibri"/>
      <family val="2"/>
    </font>
    <font>
      <b/>
      <sz val="12"/>
      <name val="Helv"/>
      <charset val="222"/>
    </font>
    <font>
      <b/>
      <sz val="12"/>
      <name val="Helv"/>
    </font>
    <font>
      <b/>
      <sz val="10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name val="Helv"/>
      <charset val="222"/>
    </font>
    <font>
      <sz val="11"/>
      <color indexed="60"/>
      <name val="Tahoma"/>
      <family val="2"/>
      <charset val="22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name val="MS Sans Serif"/>
      <family val="2"/>
    </font>
    <font>
      <sz val="12"/>
      <color indexed="8"/>
      <name val="KodchiangUPC"/>
      <family val="1"/>
      <charset val="1"/>
    </font>
    <font>
      <b/>
      <sz val="11"/>
      <name val="Times New Roman"/>
      <family val="1"/>
      <charset val="222"/>
    </font>
    <font>
      <b/>
      <sz val="18"/>
      <color indexed="56"/>
      <name val="Tahoma"/>
      <family val="2"/>
      <charset val="222"/>
    </font>
    <font>
      <sz val="10"/>
      <name val="Helv"/>
    </font>
    <font>
      <sz val="12"/>
      <name val="Helv"/>
    </font>
    <font>
      <sz val="11"/>
      <color indexed="8"/>
      <name val="Tahoma"/>
      <family val="2"/>
    </font>
    <font>
      <sz val="14"/>
      <color indexed="8"/>
      <name val="Angsana New"/>
      <family val="2"/>
      <charset val="222"/>
    </font>
    <font>
      <sz val="10"/>
      <name val="Tahoma"/>
      <family val="2"/>
    </font>
    <font>
      <u/>
      <sz val="14"/>
      <color indexed="12"/>
      <name val="AngsanaUPC"/>
      <family val="1"/>
      <charset val="1"/>
    </font>
    <font>
      <u/>
      <sz val="11.9"/>
      <color indexed="36"/>
      <name val="CordiaUPC"/>
      <family val="2"/>
      <charset val="222"/>
    </font>
    <font>
      <sz val="11"/>
      <name val="ตธฟ๒"/>
      <charset val="129"/>
    </font>
    <font>
      <sz val="14"/>
      <name val="Cordia New"/>
      <family val="2"/>
      <charset val="222"/>
    </font>
    <font>
      <sz val="14"/>
      <name val="CordiaUPC"/>
      <family val="2"/>
    </font>
    <font>
      <sz val="11"/>
      <color theme="1"/>
      <name val="Tahoma"/>
      <family val="2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gray125">
        <fgColor indexed="8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47">
    <xf numFmtId="0" fontId="0" fillId="0" borderId="0"/>
    <xf numFmtId="0" fontId="12" fillId="0" borderId="0"/>
    <xf numFmtId="9" fontId="7" fillId="0" borderId="0"/>
    <xf numFmtId="168" fontId="13" fillId="0" borderId="0" applyFont="0" applyBorder="0" applyAlignment="0"/>
    <xf numFmtId="168" fontId="3" fillId="0" borderId="0" applyFont="0" applyFill="0" applyBorder="0" applyAlignment="0" applyProtection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39" fontId="14" fillId="0" borderId="0"/>
    <xf numFmtId="173" fontId="15" fillId="0" borderId="0" applyFill="0" applyBorder="0" applyAlignment="0" applyProtection="0"/>
    <xf numFmtId="40" fontId="15" fillId="0" borderId="0" applyFill="0" applyBorder="0" applyAlignment="0" applyProtection="0"/>
    <xf numFmtId="174" fontId="8" fillId="2" borderId="0" applyFill="0" applyBorder="0" applyAlignment="0">
      <alignment vertical="top"/>
    </xf>
    <xf numFmtId="175" fontId="8" fillId="0" borderId="0" applyFill="0" applyBorder="0" applyAlignment="0" applyProtection="0"/>
    <xf numFmtId="168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10" fillId="0" borderId="0" applyFont="0" applyFill="0" applyBorder="0" applyAlignment="0" applyProtection="0"/>
    <xf numFmtId="176" fontId="7" fillId="0" borderId="0"/>
    <xf numFmtId="43" fontId="6" fillId="0" borderId="0" applyFont="0" applyFill="0" applyBorder="0" applyAlignment="0" applyProtection="0"/>
    <xf numFmtId="0" fontId="16" fillId="0" borderId="0">
      <alignment horizontal="left"/>
    </xf>
    <xf numFmtId="0" fontId="17" fillId="0" borderId="0"/>
    <xf numFmtId="0" fontId="18" fillId="0" borderId="0">
      <alignment horizontal="left"/>
    </xf>
    <xf numFmtId="177" fontId="8" fillId="2" borderId="1" applyFill="0" applyBorder="0" applyAlignment="0">
      <alignment horizontal="right"/>
    </xf>
    <xf numFmtId="178" fontId="7" fillId="0" borderId="0"/>
    <xf numFmtId="179" fontId="7" fillId="0" borderId="0"/>
    <xf numFmtId="0" fontId="19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20" fillId="0" borderId="0">
      <alignment horizontal="left"/>
    </xf>
    <xf numFmtId="0" fontId="21" fillId="0" borderId="0">
      <alignment horizontal="left"/>
    </xf>
    <xf numFmtId="0" fontId="22" fillId="0" borderId="0">
      <alignment horizontal="left"/>
    </xf>
    <xf numFmtId="0" fontId="22" fillId="0" borderId="0">
      <alignment horizontal="left"/>
    </xf>
    <xf numFmtId="0" fontId="23" fillId="0" borderId="0">
      <alignment horizontal="left"/>
    </xf>
    <xf numFmtId="38" fontId="24" fillId="3" borderId="0" applyNumberFormat="0" applyBorder="0" applyAlignment="0" applyProtection="0"/>
    <xf numFmtId="0" fontId="25" fillId="0" borderId="0">
      <alignment horizontal="left"/>
    </xf>
    <xf numFmtId="0" fontId="25" fillId="0" borderId="0">
      <alignment horizontal="left"/>
    </xf>
    <xf numFmtId="0" fontId="26" fillId="0" borderId="0">
      <alignment horizontal="left"/>
    </xf>
    <xf numFmtId="0" fontId="27" fillId="0" borderId="2" applyNumberFormat="0" applyAlignment="0" applyProtection="0">
      <alignment horizontal="left" vertical="center"/>
    </xf>
    <xf numFmtId="0" fontId="27" fillId="0" borderId="3">
      <alignment horizontal="left" vertical="center"/>
    </xf>
    <xf numFmtId="0" fontId="28" fillId="0" borderId="0">
      <alignment horizontal="left"/>
    </xf>
    <xf numFmtId="0" fontId="29" fillId="0" borderId="4">
      <alignment horizontal="left" vertical="top"/>
    </xf>
    <xf numFmtId="0" fontId="30" fillId="0" borderId="0">
      <alignment horizontal="left"/>
    </xf>
    <xf numFmtId="0" fontId="31" fillId="0" borderId="4">
      <alignment horizontal="left" vertical="top"/>
    </xf>
    <xf numFmtId="0" fontId="32" fillId="0" borderId="0">
      <alignment horizontal="left"/>
    </xf>
    <xf numFmtId="180" fontId="15" fillId="0" borderId="0" applyFill="0" applyBorder="0" applyAlignment="0" applyProtection="0"/>
    <xf numFmtId="10" fontId="24" fillId="4" borderId="5" applyNumberFormat="0" applyBorder="0" applyAlignment="0" applyProtection="0"/>
    <xf numFmtId="37" fontId="33" fillId="0" borderId="0"/>
    <xf numFmtId="181" fontId="34" fillId="0" borderId="0"/>
    <xf numFmtId="0" fontId="6" fillId="0" borderId="0"/>
    <xf numFmtId="0" fontId="5" fillId="0" borderId="0"/>
    <xf numFmtId="0" fontId="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35" fillId="0" borderId="0"/>
    <xf numFmtId="0" fontId="36" fillId="0" borderId="0">
      <alignment horizontal="left"/>
    </xf>
    <xf numFmtId="182" fontId="8" fillId="2" borderId="0" applyFill="0" applyBorder="0" applyAlignment="0" applyProtection="0">
      <protection locked="0"/>
    </xf>
    <xf numFmtId="164" fontId="8" fillId="2" borderId="0" applyFill="0" applyBorder="0" applyAlignment="0" applyProtection="0">
      <alignment vertical="top"/>
    </xf>
    <xf numFmtId="183" fontId="8" fillId="0" borderId="0" applyFill="0" applyBorder="0" applyAlignment="0" applyProtection="0"/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12" fillId="0" borderId="0"/>
    <xf numFmtId="1" fontId="5" fillId="0" borderId="6" applyNumberFormat="0" applyFill="0" applyAlignment="0" applyProtection="0">
      <alignment horizontal="center" vertical="center"/>
    </xf>
    <xf numFmtId="0" fontId="21" fillId="0" borderId="7">
      <alignment vertical="center"/>
    </xf>
    <xf numFmtId="3" fontId="37" fillId="5" borderId="5">
      <alignment horizontal="left" vertical="top" wrapText="1"/>
      <protection locked="0"/>
    </xf>
    <xf numFmtId="0" fontId="38" fillId="0" borderId="0">
      <alignment horizontal="left"/>
    </xf>
    <xf numFmtId="0" fontId="22" fillId="0" borderId="0">
      <alignment horizontal="left"/>
    </xf>
    <xf numFmtId="0" fontId="30" fillId="0" borderId="0"/>
    <xf numFmtId="0" fontId="28" fillId="0" borderId="0"/>
    <xf numFmtId="0" fontId="22" fillId="0" borderId="0"/>
    <xf numFmtId="0" fontId="39" fillId="0" borderId="0" applyNumberFormat="0" applyFill="0" applyBorder="0" applyAlignment="0" applyProtection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3" fillId="0" borderId="0"/>
    <xf numFmtId="41" fontId="43" fillId="0" borderId="0" applyFont="0" applyFill="0" applyBorder="0" applyAlignment="0" applyProtection="0"/>
    <xf numFmtId="168" fontId="43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9" fillId="0" borderId="8" applyNumberFormat="0" applyFill="0" applyAlignment="0" applyProtection="0"/>
    <xf numFmtId="166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9" fontId="46" fillId="0" borderId="0" applyFont="0" applyFill="0" applyBorder="0" applyAlignment="0" applyProtection="0"/>
    <xf numFmtId="0" fontId="7" fillId="0" borderId="0"/>
    <xf numFmtId="0" fontId="47" fillId="0" borderId="0"/>
    <xf numFmtId="2" fontId="59" fillId="0" borderId="0" applyNumberFormat="0"/>
    <xf numFmtId="0" fontId="6" fillId="0" borderId="0"/>
    <xf numFmtId="0" fontId="6" fillId="0" borderId="0"/>
    <xf numFmtId="0" fontId="12" fillId="0" borderId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9" fontId="59" fillId="0" borderId="0"/>
    <xf numFmtId="9" fontId="59" fillId="0" borderId="0"/>
    <xf numFmtId="9" fontId="59" fillId="0" borderId="0"/>
    <xf numFmtId="9" fontId="59" fillId="0" borderId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72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72" fillId="29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6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2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61" fillId="33" borderId="0" applyNumberFormat="0" applyBorder="0" applyAlignment="0" applyProtection="0"/>
    <xf numFmtId="0" fontId="71" fillId="34" borderId="0" applyNumberFormat="0" applyBorder="0" applyAlignment="0" applyProtection="0"/>
    <xf numFmtId="0" fontId="71" fillId="34" borderId="0" applyNumberFormat="0" applyBorder="0" applyAlignment="0" applyProtection="0"/>
    <xf numFmtId="0" fontId="72" fillId="35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71" fillId="36" borderId="0" applyNumberFormat="0" applyBorder="0" applyAlignment="0" applyProtection="0"/>
    <xf numFmtId="0" fontId="71" fillId="25" borderId="0" applyNumberFormat="0" applyBorder="0" applyAlignment="0" applyProtection="0"/>
    <xf numFmtId="0" fontId="72" fillId="3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/>
    <xf numFmtId="0" fontId="72" fillId="4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43" fontId="13" fillId="0" borderId="0" applyFont="0" applyBorder="0" applyAlignment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70" fillId="0" borderId="0" applyFont="0"/>
    <xf numFmtId="0" fontId="73" fillId="12" borderId="12" applyNumberFormat="0" applyAlignment="0" applyProtection="0"/>
    <xf numFmtId="0" fontId="73" fillId="12" borderId="12" applyNumberFormat="0" applyAlignment="0" applyProtection="0"/>
    <xf numFmtId="0" fontId="73" fillId="12" borderId="12" applyNumberFormat="0" applyAlignment="0" applyProtection="0"/>
    <xf numFmtId="0" fontId="74" fillId="0" borderId="0"/>
    <xf numFmtId="0" fontId="63" fillId="41" borderId="13" applyNumberFormat="0" applyAlignment="0" applyProtection="0"/>
    <xf numFmtId="0" fontId="63" fillId="41" borderId="13" applyNumberFormat="0" applyAlignment="0" applyProtection="0"/>
    <xf numFmtId="0" fontId="63" fillId="41" borderId="13" applyNumberFormat="0" applyAlignment="0" applyProtection="0"/>
    <xf numFmtId="43" fontId="3" fillId="0" borderId="0" applyFont="0" applyFill="0" applyBorder="0" applyAlignment="0" applyProtection="0"/>
    <xf numFmtId="41" fontId="59" fillId="0" borderId="0" applyNumberFormat="0" applyBorder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3" fontId="5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NumberFormat="0" applyFill="0" applyBorder="0" applyAlignment="0" applyProtection="0"/>
    <xf numFmtId="43" fontId="7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0" fillId="0" borderId="0" applyFont="0" applyFill="0" applyBorder="0" applyAlignment="0" applyProtection="0"/>
    <xf numFmtId="19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NumberFormat="0" applyFill="0" applyBorder="0" applyAlignment="0" applyProtection="0"/>
    <xf numFmtId="17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6" fillId="0" borderId="0" applyFont="0" applyFill="0" applyBorder="0" applyAlignment="0" applyProtection="0"/>
    <xf numFmtId="19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59" fillId="0" borderId="0"/>
    <xf numFmtId="189" fontId="6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9" fillId="0" borderId="0"/>
    <xf numFmtId="195" fontId="69" fillId="0" borderId="0"/>
    <xf numFmtId="196" fontId="3" fillId="0" borderId="0" applyFont="0" applyFill="0" applyBorder="0" applyAlignment="0" applyProtection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79" fontId="59" fillId="0" borderId="0"/>
    <xf numFmtId="197" fontId="69" fillId="0" borderId="0"/>
    <xf numFmtId="0" fontId="76" fillId="0" borderId="0" applyNumberFormat="0" applyFill="0" applyBorder="0" applyAlignment="0" applyProtection="0"/>
    <xf numFmtId="0" fontId="77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198" fontId="8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9" fontId="3" fillId="0" borderId="0" applyFont="0" applyFill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65" fillId="11" borderId="0" applyNumberFormat="0" applyBorder="0" applyAlignment="0" applyProtection="0"/>
    <xf numFmtId="0" fontId="79" fillId="45" borderId="14"/>
    <xf numFmtId="0" fontId="78" fillId="0" borderId="0">
      <alignment horizontal="left"/>
    </xf>
    <xf numFmtId="0" fontId="78" fillId="0" borderId="0">
      <alignment horizontal="left"/>
    </xf>
    <xf numFmtId="0" fontId="80" fillId="5" borderId="15">
      <alignment vertical="center" wrapText="1"/>
    </xf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1" fillId="0" borderId="16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2" fillId="0" borderId="17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6" fillId="15" borderId="12" applyNumberFormat="0" applyAlignment="0" applyProtection="0"/>
    <xf numFmtId="0" fontId="66" fillId="15" borderId="12" applyNumberFormat="0" applyAlignment="0" applyProtection="0"/>
    <xf numFmtId="0" fontId="66" fillId="15" borderId="12" applyNumberFormat="0" applyAlignment="0" applyProtection="0"/>
    <xf numFmtId="0" fontId="84" fillId="0" borderId="19" applyNumberFormat="0" applyFill="0" applyAlignment="0" applyProtection="0"/>
    <xf numFmtId="0" fontId="84" fillId="0" borderId="19" applyNumberFormat="0" applyFill="0" applyAlignment="0" applyProtection="0"/>
    <xf numFmtId="0" fontId="84" fillId="0" borderId="19" applyNumberFormat="0" applyFill="0" applyAlignment="0" applyProtection="0"/>
    <xf numFmtId="0" fontId="85" fillId="0" borderId="2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3" fillId="0" borderId="0"/>
    <xf numFmtId="0" fontId="6" fillId="0" borderId="0"/>
    <xf numFmtId="200" fontId="14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70" fillId="0" borderId="0"/>
    <xf numFmtId="0" fontId="3" fillId="0" borderId="0"/>
    <xf numFmtId="0" fontId="70" fillId="0" borderId="0"/>
    <xf numFmtId="201" fontId="14" fillId="0" borderId="0"/>
    <xf numFmtId="201" fontId="14" fillId="0" borderId="0"/>
    <xf numFmtId="201" fontId="1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75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6" fillId="0" borderId="0"/>
    <xf numFmtId="0" fontId="58" fillId="0" borderId="0"/>
    <xf numFmtId="0" fontId="60" fillId="0" borderId="0"/>
    <xf numFmtId="0" fontId="60" fillId="0" borderId="0"/>
    <xf numFmtId="0" fontId="3" fillId="0" borderId="0"/>
    <xf numFmtId="201" fontId="14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7" fillId="0" borderId="0"/>
    <xf numFmtId="0" fontId="58" fillId="0" borderId="0"/>
    <xf numFmtId="0" fontId="58" fillId="0" borderId="0"/>
    <xf numFmtId="0" fontId="58" fillId="0" borderId="0"/>
    <xf numFmtId="0" fontId="3" fillId="0" borderId="0"/>
    <xf numFmtId="0" fontId="71" fillId="0" borderId="0"/>
    <xf numFmtId="0" fontId="103" fillId="0" borderId="0"/>
    <xf numFmtId="0" fontId="6" fillId="0" borderId="0"/>
    <xf numFmtId="0" fontId="71" fillId="0" borderId="0"/>
    <xf numFmtId="0" fontId="102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6" fillId="10" borderId="21" applyNumberFormat="0" applyFont="0" applyAlignment="0" applyProtection="0"/>
    <xf numFmtId="0" fontId="6" fillId="10" borderId="21" applyNumberFormat="0" applyFont="0" applyAlignment="0" applyProtection="0"/>
    <xf numFmtId="0" fontId="6" fillId="10" borderId="21" applyNumberFormat="0" applyFont="0" applyAlignment="0" applyProtection="0"/>
    <xf numFmtId="0" fontId="67" fillId="12" borderId="22" applyNumberFormat="0" applyAlignment="0" applyProtection="0"/>
    <xf numFmtId="0" fontId="67" fillId="12" borderId="22" applyNumberFormat="0" applyAlignment="0" applyProtection="0"/>
    <xf numFmtId="0" fontId="67" fillId="12" borderId="22" applyNumberFormat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1" fontId="3" fillId="0" borderId="6" applyNumberFormat="0" applyFill="0" applyAlignment="0" applyProtection="0">
      <alignment horizontal="center" vertical="center"/>
    </xf>
    <xf numFmtId="1" fontId="3" fillId="0" borderId="6" applyNumberFormat="0" applyFill="0" applyAlignment="0" applyProtection="0">
      <alignment horizontal="center" vertical="center"/>
    </xf>
    <xf numFmtId="1" fontId="3" fillId="0" borderId="6" applyNumberFormat="0" applyFill="0" applyAlignment="0" applyProtection="0">
      <alignment horizontal="center" vertical="center"/>
    </xf>
    <xf numFmtId="1" fontId="3" fillId="0" borderId="6" applyNumberFormat="0" applyFill="0" applyAlignment="0" applyProtection="0">
      <alignment horizontal="center" vertical="center"/>
    </xf>
    <xf numFmtId="173" fontId="3" fillId="0" borderId="0"/>
    <xf numFmtId="173" fontId="3" fillId="0" borderId="0"/>
    <xf numFmtId="173" fontId="3" fillId="0" borderId="0"/>
    <xf numFmtId="173" fontId="3" fillId="0" borderId="0"/>
    <xf numFmtId="0" fontId="88" fillId="0" borderId="0" applyNumberFormat="0" applyFill="0" applyBorder="0" applyAlignment="0" applyProtection="0"/>
    <xf numFmtId="0" fontId="89" fillId="0" borderId="0"/>
    <xf numFmtId="183" fontId="59" fillId="0" borderId="0" applyFill="0" applyBorder="0" applyAlignment="0" applyProtection="0">
      <alignment vertical="center"/>
    </xf>
    <xf numFmtId="0" fontId="90" fillId="0" borderId="0" applyNumberFormat="0" applyBorder="0" applyAlignment="0"/>
    <xf numFmtId="0" fontId="90" fillId="0" borderId="0" applyNumberFormat="0" applyBorder="0" applyAlignment="0"/>
    <xf numFmtId="0" fontId="85" fillId="0" borderId="0"/>
    <xf numFmtId="3" fontId="3" fillId="0" borderId="5" applyNumberFormat="0" applyFont="0" applyFill="0" applyAlignment="0" applyProtection="0">
      <alignment vertical="center"/>
    </xf>
    <xf numFmtId="3" fontId="3" fillId="0" borderId="5" applyNumberFormat="0" applyFont="0" applyFill="0" applyAlignment="0" applyProtection="0">
      <alignment vertical="center"/>
    </xf>
    <xf numFmtId="3" fontId="3" fillId="0" borderId="5" applyNumberFormat="0" applyFont="0" applyFill="0" applyAlignment="0" applyProtection="0">
      <alignment vertical="center"/>
    </xf>
    <xf numFmtId="3" fontId="3" fillId="0" borderId="5" applyNumberFormat="0" applyFont="0" applyFill="0" applyAlignment="0" applyProtection="0">
      <alignment vertical="center"/>
    </xf>
    <xf numFmtId="49" fontId="3" fillId="0" borderId="0" applyFont="0" applyFill="0" applyBorder="0" applyAlignment="0" applyProtection="0"/>
    <xf numFmtId="40" fontId="9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0" fontId="68" fillId="0" borderId="23" applyNumberFormat="0" applyFill="0" applyAlignment="0" applyProtection="0"/>
    <xf numFmtId="41" fontId="3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3" fillId="0" borderId="0" applyFont="0" applyFill="0" applyBorder="0" applyAlignment="0" applyProtection="0"/>
    <xf numFmtId="8" fontId="9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4" fillId="0" borderId="24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3" fillId="0" borderId="0" applyNumberForma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02" fontId="6" fillId="0" borderId="0" applyFont="0" applyFill="0" applyBorder="0" applyAlignment="0" applyProtection="0"/>
    <xf numFmtId="19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3" fillId="0" borderId="0" applyNumberFormat="0" applyFill="0" applyBorder="0" applyAlignment="0" applyProtection="0"/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190" fontId="9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97" fillId="0" borderId="0" applyFont="0" applyFill="0" applyBorder="0" applyAlignment="0" applyProtection="0"/>
    <xf numFmtId="192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8" fontId="3" fillId="0" borderId="0" applyFill="0" applyBorder="0" applyAlignment="0" applyProtection="0"/>
    <xf numFmtId="172" fontId="3" fillId="0" borderId="0" applyFont="0" applyFill="0" applyBorder="0" applyAlignment="0" applyProtection="0"/>
    <xf numFmtId="18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NumberFormat="0" applyFill="0" applyBorder="0" applyAlignment="0" applyProtection="0"/>
    <xf numFmtId="207" fontId="5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00" fillId="0" borderId="0"/>
    <xf numFmtId="0" fontId="3" fillId="0" borderId="0"/>
    <xf numFmtId="0" fontId="101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104" fillId="0" borderId="0" applyFont="0" applyFill="0" applyBorder="0" applyAlignment="0" applyProtection="0"/>
    <xf numFmtId="41" fontId="59" fillId="0" borderId="0" applyNumberFormat="0" applyBorder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NumberFormat="0" applyFill="0" applyBorder="0" applyAlignment="0" applyProtection="0"/>
    <xf numFmtId="43" fontId="7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3" fillId="0" borderId="0" applyNumberForma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97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9">
    <xf numFmtId="0" fontId="0" fillId="0" borderId="0" xfId="0"/>
    <xf numFmtId="171" fontId="50" fillId="0" borderId="0" xfId="4" applyNumberFormat="1" applyFont="1" applyFill="1" applyBorder="1" applyAlignment="1"/>
    <xf numFmtId="171" fontId="50" fillId="0" borderId="0" xfId="4" applyNumberFormat="1" applyFont="1" applyFill="1" applyBorder="1" applyAlignment="1">
      <alignment horizontal="center"/>
    </xf>
    <xf numFmtId="171" fontId="50" fillId="0" borderId="0" xfId="4" applyNumberFormat="1" applyFont="1" applyFill="1" applyBorder="1" applyAlignment="1">
      <alignment horizontal="right"/>
    </xf>
    <xf numFmtId="171" fontId="50" fillId="0" borderId="0" xfId="4" quotePrefix="1" applyNumberFormat="1" applyFont="1" applyFill="1" applyBorder="1" applyAlignment="1"/>
    <xf numFmtId="171" fontId="50" fillId="0" borderId="9" xfId="4" applyNumberFormat="1" applyFont="1" applyFill="1" applyBorder="1" applyAlignment="1">
      <alignment horizontal="center"/>
    </xf>
    <xf numFmtId="171" fontId="50" fillId="0" borderId="0" xfId="23" applyNumberFormat="1" applyFont="1" applyFill="1" applyBorder="1" applyAlignment="1">
      <alignment horizontal="right"/>
    </xf>
    <xf numFmtId="171" fontId="50" fillId="0" borderId="0" xfId="21" applyNumberFormat="1" applyFont="1" applyFill="1" applyBorder="1" applyAlignment="1">
      <alignment horizontal="center"/>
    </xf>
    <xf numFmtId="43" fontId="50" fillId="0" borderId="0" xfId="26" applyFont="1" applyFill="1" applyBorder="1" applyAlignment="1">
      <alignment horizontal="center"/>
    </xf>
    <xf numFmtId="43" fontId="50" fillId="0" borderId="0" xfId="26" applyFont="1" applyFill="1" applyBorder="1" applyAlignment="1"/>
    <xf numFmtId="43" fontId="50" fillId="0" borderId="0" xfId="19" applyFont="1" applyFill="1" applyBorder="1" applyAlignment="1">
      <alignment horizontal="center"/>
    </xf>
    <xf numFmtId="43" fontId="50" fillId="0" borderId="9" xfId="26" applyFont="1" applyFill="1" applyBorder="1" applyAlignment="1">
      <alignment horizontal="center"/>
    </xf>
    <xf numFmtId="43" fontId="50" fillId="0" borderId="9" xfId="19" applyFont="1" applyFill="1" applyBorder="1" applyAlignment="1">
      <alignment horizontal="center"/>
    </xf>
    <xf numFmtId="43" fontId="50" fillId="0" borderId="0" xfId="19" applyFont="1" applyFill="1" applyAlignment="1">
      <alignment horizontal="center"/>
    </xf>
    <xf numFmtId="171" fontId="50" fillId="0" borderId="0" xfId="19" applyNumberFormat="1" applyFont="1" applyFill="1" applyBorder="1" applyAlignment="1">
      <alignment horizontal="center"/>
    </xf>
    <xf numFmtId="171" fontId="50" fillId="0" borderId="0" xfId="19" applyNumberFormat="1" applyFont="1" applyFill="1" applyBorder="1" applyAlignment="1"/>
    <xf numFmtId="171" fontId="50" fillId="0" borderId="9" xfId="19" applyNumberFormat="1" applyFont="1" applyFill="1" applyBorder="1" applyAlignment="1">
      <alignment horizontal="center"/>
    </xf>
    <xf numFmtId="171" fontId="50" fillId="0" borderId="3" xfId="19" applyNumberFormat="1" applyFont="1" applyFill="1" applyBorder="1" applyAlignment="1">
      <alignment horizontal="center"/>
    </xf>
    <xf numFmtId="43" fontId="49" fillId="0" borderId="0" xfId="19" applyFont="1" applyFill="1" applyBorder="1" applyAlignment="1"/>
    <xf numFmtId="43" fontId="49" fillId="0" borderId="0" xfId="19" applyFont="1" applyFill="1" applyBorder="1" applyAlignment="1">
      <alignment horizontal="center"/>
    </xf>
    <xf numFmtId="43" fontId="50" fillId="0" borderId="0" xfId="19" applyFont="1" applyFill="1" applyBorder="1" applyAlignment="1"/>
    <xf numFmtId="172" fontId="49" fillId="0" borderId="0" xfId="19" applyNumberFormat="1" applyFont="1" applyFill="1" applyBorder="1" applyAlignment="1"/>
    <xf numFmtId="43" fontId="54" fillId="0" borderId="0" xfId="19" applyFont="1" applyFill="1" applyBorder="1" applyAlignment="1">
      <alignment horizontal="center"/>
    </xf>
    <xf numFmtId="49" fontId="49" fillId="0" borderId="0" xfId="19" applyNumberFormat="1" applyFont="1" applyFill="1" applyBorder="1" applyAlignment="1">
      <alignment horizontal="center"/>
    </xf>
    <xf numFmtId="49" fontId="54" fillId="0" borderId="0" xfId="19" applyNumberFormat="1" applyFont="1" applyFill="1" applyBorder="1" applyAlignment="1">
      <alignment horizontal="center"/>
    </xf>
    <xf numFmtId="0" fontId="50" fillId="0" borderId="0" xfId="19" applyNumberFormat="1" applyFont="1" applyFill="1" applyAlignment="1">
      <alignment horizontal="left"/>
    </xf>
    <xf numFmtId="43" fontId="50" fillId="0" borderId="0" xfId="19" applyFont="1" applyFill="1" applyAlignment="1">
      <alignment horizontal="centerContinuous"/>
    </xf>
    <xf numFmtId="43" fontId="50" fillId="0" borderId="0" xfId="19" applyFont="1" applyFill="1" applyAlignment="1"/>
    <xf numFmtId="1" fontId="50" fillId="0" borderId="3" xfId="23" applyNumberFormat="1" applyFont="1" applyFill="1" applyBorder="1" applyAlignment="1">
      <alignment horizontal="center"/>
    </xf>
    <xf numFmtId="1" fontId="50" fillId="0" borderId="0" xfId="23" applyNumberFormat="1" applyFont="1" applyFill="1" applyBorder="1" applyAlignment="1">
      <alignment horizontal="center"/>
    </xf>
    <xf numFmtId="171" fontId="50" fillId="0" borderId="0" xfId="23" applyNumberFormat="1" applyFont="1" applyFill="1" applyBorder="1" applyAlignment="1">
      <alignment horizontal="left"/>
    </xf>
    <xf numFmtId="171" fontId="50" fillId="0" borderId="0" xfId="23" applyNumberFormat="1" applyFont="1" applyFill="1" applyBorder="1" applyAlignment="1">
      <alignment horizontal="center"/>
    </xf>
    <xf numFmtId="171" fontId="50" fillId="0" borderId="9" xfId="23" applyNumberFormat="1" applyFont="1" applyFill="1" applyBorder="1" applyAlignment="1">
      <alignment horizontal="center"/>
    </xf>
    <xf numFmtId="171" fontId="50" fillId="0" borderId="9" xfId="23" applyNumberFormat="1" applyFont="1" applyFill="1" applyBorder="1" applyAlignment="1">
      <alignment horizontal="right"/>
    </xf>
    <xf numFmtId="171" fontId="49" fillId="0" borderId="0" xfId="23" applyNumberFormat="1" applyFont="1" applyFill="1" applyBorder="1" applyAlignment="1">
      <alignment horizontal="left"/>
    </xf>
    <xf numFmtId="171" fontId="50" fillId="0" borderId="0" xfId="23" quotePrefix="1" applyNumberFormat="1" applyFont="1" applyFill="1" applyBorder="1" applyAlignment="1"/>
    <xf numFmtId="171" fontId="55" fillId="0" borderId="0" xfId="23" applyNumberFormat="1" applyFont="1" applyFill="1" applyBorder="1" applyAlignment="1"/>
    <xf numFmtId="171" fontId="55" fillId="0" borderId="0" xfId="23" applyNumberFormat="1" applyFont="1" applyFill="1" applyBorder="1" applyAlignment="1">
      <alignment horizontal="center"/>
    </xf>
    <xf numFmtId="49" fontId="49" fillId="0" borderId="11" xfId="19" applyNumberFormat="1" applyFont="1" applyFill="1" applyBorder="1" applyAlignment="1">
      <alignment horizontal="center"/>
    </xf>
    <xf numFmtId="168" fontId="50" fillId="0" borderId="0" xfId="4" applyFont="1" applyFill="1" applyBorder="1" applyAlignment="1"/>
    <xf numFmtId="171" fontId="50" fillId="0" borderId="3" xfId="4" applyNumberFormat="1" applyFont="1" applyFill="1" applyBorder="1" applyAlignment="1">
      <alignment horizontal="right"/>
    </xf>
    <xf numFmtId="171" fontId="50" fillId="0" borderId="3" xfId="4" applyNumberFormat="1" applyFont="1" applyFill="1" applyBorder="1" applyAlignment="1">
      <alignment horizontal="center"/>
    </xf>
    <xf numFmtId="171" fontId="50" fillId="0" borderId="10" xfId="4" applyNumberFormat="1" applyFont="1" applyFill="1" applyBorder="1" applyAlignment="1">
      <alignment horizontal="right"/>
    </xf>
    <xf numFmtId="171" fontId="50" fillId="0" borderId="9" xfId="4" applyNumberFormat="1" applyFont="1" applyFill="1" applyBorder="1" applyAlignment="1">
      <alignment horizontal="right"/>
    </xf>
    <xf numFmtId="171" fontId="50" fillId="0" borderId="0" xfId="29" applyNumberFormat="1" applyFont="1" applyFill="1" applyAlignment="1">
      <alignment horizontal="center"/>
    </xf>
    <xf numFmtId="168" fontId="56" fillId="0" borderId="0" xfId="4" applyFont="1" applyFill="1" applyBorder="1" applyAlignment="1">
      <alignment horizontal="right"/>
    </xf>
    <xf numFmtId="171" fontId="50" fillId="0" borderId="10" xfId="19" applyNumberFormat="1" applyFont="1" applyFill="1" applyBorder="1" applyAlignment="1">
      <alignment horizontal="center"/>
    </xf>
    <xf numFmtId="171" fontId="50" fillId="0" borderId="0" xfId="23" quotePrefix="1" applyNumberFormat="1" applyFont="1" applyFill="1" applyBorder="1" applyAlignment="1">
      <alignment horizontal="center"/>
    </xf>
    <xf numFmtId="171" fontId="50" fillId="0" borderId="11" xfId="4" applyNumberFormat="1" applyFont="1" applyFill="1" applyBorder="1" applyAlignment="1">
      <alignment horizontal="center"/>
    </xf>
    <xf numFmtId="168" fontId="50" fillId="0" borderId="0" xfId="4" applyFont="1" applyFill="1" applyBorder="1" applyAlignment="1">
      <alignment horizontal="center"/>
    </xf>
    <xf numFmtId="171" fontId="50" fillId="0" borderId="3" xfId="4" applyNumberFormat="1" applyFont="1" applyFill="1" applyBorder="1" applyAlignment="1"/>
    <xf numFmtId="171" fontId="50" fillId="0" borderId="0" xfId="4" applyNumberFormat="1" applyFont="1" applyFill="1" applyAlignment="1">
      <alignment horizontal="center"/>
    </xf>
    <xf numFmtId="171" fontId="50" fillId="0" borderId="9" xfId="4" applyNumberFormat="1" applyFont="1" applyFill="1" applyBorder="1" applyAlignment="1"/>
    <xf numFmtId="168" fontId="50" fillId="0" borderId="0" xfId="4" applyFont="1" applyFill="1" applyBorder="1" applyAlignment="1">
      <alignment horizontal="right"/>
    </xf>
    <xf numFmtId="171" fontId="50" fillId="0" borderId="10" xfId="4" applyNumberFormat="1" applyFont="1" applyFill="1" applyBorder="1" applyAlignment="1">
      <alignment horizontal="center"/>
    </xf>
    <xf numFmtId="171" fontId="49" fillId="0" borderId="0" xfId="4" applyNumberFormat="1" applyFont="1" applyFill="1" applyBorder="1" applyAlignment="1"/>
    <xf numFmtId="168" fontId="56" fillId="0" borderId="0" xfId="4" applyFont="1" applyFill="1" applyBorder="1" applyAlignment="1"/>
    <xf numFmtId="171" fontId="50" fillId="0" borderId="0" xfId="23" applyNumberFormat="1" applyFont="1" applyFill="1" applyBorder="1" applyAlignment="1"/>
    <xf numFmtId="171" fontId="50" fillId="0" borderId="10" xfId="23" applyNumberFormat="1" applyFont="1" applyFill="1" applyBorder="1" applyAlignment="1">
      <alignment horizontal="right"/>
    </xf>
    <xf numFmtId="171" fontId="50" fillId="0" borderId="3" xfId="23" applyNumberFormat="1" applyFont="1" applyFill="1" applyBorder="1" applyAlignment="1">
      <alignment horizontal="right"/>
    </xf>
    <xf numFmtId="49" fontId="48" fillId="0" borderId="0" xfId="0" applyNumberFormat="1" applyFont="1" applyAlignment="1">
      <alignment horizontal="left"/>
    </xf>
    <xf numFmtId="49" fontId="49" fillId="0" borderId="0" xfId="0" applyNumberFormat="1" applyFont="1" applyAlignment="1">
      <alignment horizontal="center"/>
    </xf>
    <xf numFmtId="0" fontId="50" fillId="0" borderId="0" xfId="0" applyFont="1"/>
    <xf numFmtId="49" fontId="49" fillId="0" borderId="0" xfId="0" applyNumberFormat="1" applyFont="1" applyAlignment="1">
      <alignment horizontal="left"/>
    </xf>
    <xf numFmtId="49" fontId="50" fillId="0" borderId="0" xfId="0" applyNumberFormat="1" applyFont="1" applyAlignment="1">
      <alignment horizontal="left"/>
    </xf>
    <xf numFmtId="49" fontId="50" fillId="0" borderId="0" xfId="0" applyNumberFormat="1" applyFont="1"/>
    <xf numFmtId="0" fontId="50" fillId="0" borderId="0" xfId="0" applyFont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0" fontId="50" fillId="0" borderId="0" xfId="0" applyFont="1" applyAlignment="1">
      <alignment horizontal="right"/>
    </xf>
    <xf numFmtId="49" fontId="50" fillId="0" borderId="3" xfId="0" applyNumberFormat="1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169" fontId="50" fillId="0" borderId="0" xfId="0" applyNumberFormat="1" applyFont="1" applyAlignment="1">
      <alignment horizontal="right"/>
    </xf>
    <xf numFmtId="0" fontId="51" fillId="0" borderId="0" xfId="0" applyFont="1" applyAlignment="1">
      <alignment horizontal="center"/>
    </xf>
    <xf numFmtId="0" fontId="50" fillId="0" borderId="0" xfId="0" quotePrefix="1" applyFont="1"/>
    <xf numFmtId="49" fontId="55" fillId="0" borderId="0" xfId="0" applyNumberFormat="1" applyFont="1"/>
    <xf numFmtId="0" fontId="55" fillId="0" borderId="0" xfId="0" applyFont="1"/>
    <xf numFmtId="0" fontId="55" fillId="0" borderId="0" xfId="0" applyFont="1" applyAlignment="1">
      <alignment horizontal="center"/>
    </xf>
    <xf numFmtId="0" fontId="49" fillId="0" borderId="0" xfId="0" applyFont="1"/>
    <xf numFmtId="49" fontId="52" fillId="0" borderId="0" xfId="0" applyNumberFormat="1" applyFont="1"/>
    <xf numFmtId="49" fontId="50" fillId="0" borderId="0" xfId="0" applyNumberFormat="1" applyFont="1" applyAlignment="1">
      <alignment horizontal="center"/>
    </xf>
    <xf numFmtId="169" fontId="50" fillId="0" borderId="0" xfId="0" applyNumberFormat="1" applyFont="1"/>
    <xf numFmtId="169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 wrapText="1"/>
    </xf>
    <xf numFmtId="169" fontId="50" fillId="0" borderId="10" xfId="0" applyNumberFormat="1" applyFont="1" applyBorder="1" applyAlignment="1">
      <alignment horizontal="right"/>
    </xf>
    <xf numFmtId="49" fontId="49" fillId="0" borderId="0" xfId="0" applyNumberFormat="1" applyFont="1"/>
    <xf numFmtId="0" fontId="53" fillId="0" borderId="0" xfId="0" applyFont="1"/>
    <xf numFmtId="0" fontId="49" fillId="0" borderId="0" xfId="0" applyFont="1" applyAlignment="1">
      <alignment horizontal="center"/>
    </xf>
    <xf numFmtId="171" fontId="49" fillId="0" borderId="0" xfId="0" applyNumberFormat="1" applyFont="1" applyAlignment="1">
      <alignment horizontal="right"/>
    </xf>
    <xf numFmtId="169" fontId="49" fillId="0" borderId="0" xfId="0" applyNumberFormat="1" applyFont="1" applyAlignment="1">
      <alignment horizontal="right"/>
    </xf>
    <xf numFmtId="170" fontId="50" fillId="0" borderId="0" xfId="0" applyNumberFormat="1" applyFont="1" applyAlignment="1">
      <alignment horizontal="righ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50" fillId="0" borderId="3" xfId="0" applyFont="1" applyBorder="1" applyAlignment="1">
      <alignment horizontal="center"/>
    </xf>
    <xf numFmtId="169" fontId="50" fillId="0" borderId="9" xfId="0" applyNumberFormat="1" applyFont="1" applyBorder="1"/>
    <xf numFmtId="171" fontId="50" fillId="0" borderId="0" xfId="0" applyNumberFormat="1" applyFont="1" applyAlignment="1">
      <alignment horizontal="right"/>
    </xf>
    <xf numFmtId="169" fontId="50" fillId="0" borderId="11" xfId="0" applyNumberFormat="1" applyFont="1" applyBorder="1" applyAlignment="1">
      <alignment horizontal="right"/>
    </xf>
    <xf numFmtId="169" fontId="50" fillId="0" borderId="9" xfId="0" applyNumberFormat="1" applyFont="1" applyBorder="1" applyAlignment="1">
      <alignment horizontal="right"/>
    </xf>
    <xf numFmtId="0" fontId="49" fillId="0" borderId="0" xfId="0" applyFont="1" applyAlignment="1">
      <alignment horizontal="right"/>
    </xf>
    <xf numFmtId="170" fontId="50" fillId="0" borderId="0" xfId="0" applyNumberFormat="1" applyFont="1"/>
    <xf numFmtId="168" fontId="50" fillId="0" borderId="10" xfId="0" applyNumberFormat="1" applyFont="1" applyBorder="1"/>
    <xf numFmtId="168" fontId="50" fillId="0" borderId="0" xfId="0" applyNumberFormat="1" applyFont="1"/>
    <xf numFmtId="49" fontId="48" fillId="0" borderId="0" xfId="59" applyNumberFormat="1" applyFont="1" applyAlignment="1">
      <alignment horizontal="left"/>
    </xf>
    <xf numFmtId="0" fontId="49" fillId="0" borderId="0" xfId="59" applyFont="1" applyAlignment="1">
      <alignment horizontal="center"/>
    </xf>
    <xf numFmtId="0" fontId="50" fillId="0" borderId="0" xfId="59" applyFont="1"/>
    <xf numFmtId="0" fontId="49" fillId="0" borderId="0" xfId="59" applyFont="1"/>
    <xf numFmtId="0" fontId="50" fillId="0" borderId="0" xfId="59" applyFont="1" applyAlignment="1">
      <alignment horizontal="right"/>
    </xf>
    <xf numFmtId="49" fontId="49" fillId="0" borderId="0" xfId="59" applyNumberFormat="1" applyFont="1" applyAlignment="1">
      <alignment horizontal="center"/>
    </xf>
    <xf numFmtId="49" fontId="50" fillId="0" borderId="0" xfId="59" applyNumberFormat="1" applyFont="1" applyAlignment="1">
      <alignment horizontal="center"/>
    </xf>
    <xf numFmtId="0" fontId="50" fillId="0" borderId="0" xfId="59" applyFont="1" applyAlignment="1">
      <alignment horizontal="center"/>
    </xf>
    <xf numFmtId="0" fontId="50" fillId="0" borderId="9" xfId="59" applyFont="1" applyBorder="1" applyAlignment="1">
      <alignment horizontal="center"/>
    </xf>
    <xf numFmtId="0" fontId="50" fillId="0" borderId="9" xfId="59" applyFont="1" applyBorder="1"/>
    <xf numFmtId="0" fontId="49" fillId="0" borderId="0" xfId="381" applyFont="1"/>
    <xf numFmtId="0" fontId="49" fillId="0" borderId="0" xfId="58" applyFont="1"/>
    <xf numFmtId="171" fontId="50" fillId="0" borderId="0" xfId="59" applyNumberFormat="1" applyFont="1"/>
    <xf numFmtId="0" fontId="50" fillId="0" borderId="0" xfId="1552" applyFont="1"/>
    <xf numFmtId="0" fontId="51" fillId="0" borderId="0" xfId="58" applyFont="1" applyAlignment="1">
      <alignment horizontal="center"/>
    </xf>
    <xf numFmtId="0" fontId="50" fillId="0" borderId="0" xfId="58" applyFont="1"/>
    <xf numFmtId="0" fontId="49" fillId="0" borderId="0" xfId="71" applyFont="1" applyAlignment="1">
      <alignment horizontal="left"/>
    </xf>
    <xf numFmtId="0" fontId="51" fillId="0" borderId="0" xfId="59" applyFont="1" applyAlignment="1">
      <alignment horizontal="center"/>
    </xf>
    <xf numFmtId="43" fontId="50" fillId="0" borderId="0" xfId="59" applyNumberFormat="1" applyFont="1"/>
    <xf numFmtId="40" fontId="49" fillId="0" borderId="0" xfId="110" applyNumberFormat="1" applyFont="1"/>
    <xf numFmtId="171" fontId="50" fillId="0" borderId="0" xfId="0" applyNumberFormat="1" applyFont="1"/>
    <xf numFmtId="169" fontId="50" fillId="0" borderId="9" xfId="0" applyNumberFormat="1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49" fontId="50" fillId="0" borderId="3" xfId="0" applyNumberFormat="1" applyFont="1" applyBorder="1" applyAlignment="1">
      <alignment horizontal="center"/>
    </xf>
    <xf numFmtId="49" fontId="50" fillId="0" borderId="9" xfId="0" applyNumberFormat="1" applyFont="1" applyBorder="1" applyAlignment="1">
      <alignment horizontal="center"/>
    </xf>
    <xf numFmtId="0" fontId="50" fillId="0" borderId="0" xfId="0" applyFont="1" applyAlignment="1">
      <alignment horizontal="right"/>
    </xf>
    <xf numFmtId="49" fontId="50" fillId="0" borderId="9" xfId="59" applyNumberFormat="1" applyFont="1" applyBorder="1" applyAlignment="1">
      <alignment horizontal="center"/>
    </xf>
    <xf numFmtId="49" fontId="50" fillId="0" borderId="3" xfId="59" applyNumberFormat="1" applyFont="1" applyBorder="1" applyAlignment="1">
      <alignment horizontal="center"/>
    </xf>
  </cellXfs>
  <cellStyles count="1647">
    <cellStyle name="(Normal)" xfId="112" xr:uid="{A5599FB1-55C3-4BDB-B238-8DE5BB11BA73}"/>
    <cellStyle name="0,0_x000d__x000a_NA_x000d__x000a_" xfId="1" xr:uid="{A7685D70-7267-43A4-9737-CFCCB75945B8}"/>
    <cellStyle name="0,0_x000d__x000a_NA_x000d__x000a_ 2" xfId="113" xr:uid="{1217DAC9-DC2E-4419-A9C7-4A70528065E1}"/>
    <cellStyle name="0,0_x000d__x000a_NA_x000d__x000a_ 3" xfId="114" xr:uid="{4B89E972-946E-4EAB-AD43-1520F5A63CD2}"/>
    <cellStyle name="0,0_x000d__x000a_NA_x000d__x000a__Mono_Traval_M" xfId="115" xr:uid="{D0B5FFC7-6F2A-433A-9D8F-48FEAF605FC4}"/>
    <cellStyle name="20% - Accent1 2" xfId="116" xr:uid="{7CEC392E-F488-4E03-8787-386483AA8A9B}"/>
    <cellStyle name="20% - Accent1 3" xfId="117" xr:uid="{8C33DA50-5F28-482B-8329-1763757554B9}"/>
    <cellStyle name="20% - Accent1 4" xfId="118" xr:uid="{FB9447DA-9559-4C11-99D1-2AB11940980B}"/>
    <cellStyle name="20% - Accent2 2" xfId="119" xr:uid="{C535A3DB-69DA-48FC-A96F-C10CCB5A5CD9}"/>
    <cellStyle name="20% - Accent2 3" xfId="120" xr:uid="{B731D08D-0229-452D-9BCE-16CB8AF6E4F0}"/>
    <cellStyle name="20% - Accent2 4" xfId="121" xr:uid="{4EBBA327-53BC-4FE4-928E-EF740BD04B61}"/>
    <cellStyle name="20% - Accent3 2" xfId="122" xr:uid="{5F844F6B-82F1-4521-818C-9ACEC57CA05F}"/>
    <cellStyle name="20% - Accent3 3" xfId="123" xr:uid="{ABD73C58-FB0A-43E4-AD67-D56DB2B6EBBF}"/>
    <cellStyle name="20% - Accent3 4" xfId="124" xr:uid="{1047C5E0-35A7-4C67-80E0-4C3F2757A18D}"/>
    <cellStyle name="20% - Accent4 2" xfId="125" xr:uid="{376C450E-7A78-404E-BB1C-7D69DF73122C}"/>
    <cellStyle name="20% - Accent4 3" xfId="126" xr:uid="{6D651B6E-88C9-4842-BADF-2507FC25B74B}"/>
    <cellStyle name="20% - Accent4 4" xfId="127" xr:uid="{D0F2FC9A-4FDE-463C-8618-EB35389964F7}"/>
    <cellStyle name="20% - Accent5 2" xfId="128" xr:uid="{130BAFF3-5734-4724-8F86-9EDC1BF753FA}"/>
    <cellStyle name="20% - Accent5 3" xfId="129" xr:uid="{727E8331-6FE9-469F-BEA7-45A6AA793F6B}"/>
    <cellStyle name="20% - Accent5 4" xfId="130" xr:uid="{9DB295EB-6F38-4468-9867-13262D6D13B2}"/>
    <cellStyle name="20% - Accent6 2" xfId="131" xr:uid="{58E90D7D-D3E0-4048-9C50-F2F6BE130195}"/>
    <cellStyle name="20% - Accent6 3" xfId="132" xr:uid="{BF12158C-D314-4C49-BA0A-C12452A8F8F3}"/>
    <cellStyle name="20% - Accent6 4" xfId="133" xr:uid="{24794FD2-D011-4B18-8D94-259AA2CFB153}"/>
    <cellStyle name="40% - Accent1 2" xfId="134" xr:uid="{3D63CCCF-E0B8-4969-B39A-C21783D6FDB3}"/>
    <cellStyle name="40% - Accent1 3" xfId="135" xr:uid="{7D975E31-5FDE-4FFD-AD55-D9E07ED9D199}"/>
    <cellStyle name="40% - Accent1 4" xfId="136" xr:uid="{8F68F31B-3CBD-4936-8563-020540229A1B}"/>
    <cellStyle name="40% - Accent2 2" xfId="137" xr:uid="{DEFD84D7-C898-4069-A200-925F26BC3477}"/>
    <cellStyle name="40% - Accent2 3" xfId="138" xr:uid="{5AEA3F60-8185-48B5-A32D-88671DFF575B}"/>
    <cellStyle name="40% - Accent2 4" xfId="139" xr:uid="{85D630FD-600F-4721-963A-507A5A7316EB}"/>
    <cellStyle name="40% - Accent3 2" xfId="140" xr:uid="{F61C088B-93E1-493A-A12E-0092DF8424B7}"/>
    <cellStyle name="40% - Accent3 3" xfId="141" xr:uid="{732E2424-FBC7-457D-B6C1-835F25F85254}"/>
    <cellStyle name="40% - Accent3 4" xfId="142" xr:uid="{02FB26B7-9EDD-49B7-BD50-C056A26B66BA}"/>
    <cellStyle name="40% - Accent4 2" xfId="143" xr:uid="{74AF0C5B-43D9-4C33-BBE5-BAB41DD284AE}"/>
    <cellStyle name="40% - Accent4 3" xfId="144" xr:uid="{44D71D5D-1167-40DC-8744-9CB58B58FEAD}"/>
    <cellStyle name="40% - Accent4 4" xfId="145" xr:uid="{7FD4103A-2690-47A9-AC6D-BE3C268E72EB}"/>
    <cellStyle name="40% - Accent5 2" xfId="146" xr:uid="{B2125099-DE24-43A0-9EA3-6712593F2171}"/>
    <cellStyle name="40% - Accent5 3" xfId="147" xr:uid="{E7BF3DD6-0419-4D33-AB72-DB9EF6D6D775}"/>
    <cellStyle name="40% - Accent5 4" xfId="148" xr:uid="{9846EFDF-6A8A-41D3-9CF7-8FAB7B2617D0}"/>
    <cellStyle name="40% - Accent6 2" xfId="149" xr:uid="{0B7220F4-E3A3-4D69-A432-7691D6ED2587}"/>
    <cellStyle name="40% - Accent6 3" xfId="150" xr:uid="{D1D1EE60-0E4F-40D0-8DD2-E67B4B7D90B5}"/>
    <cellStyle name="40% - Accent6 4" xfId="151" xr:uid="{CE2E2104-0E4F-4BEC-B69D-411EFC2A2C0D}"/>
    <cellStyle name="60% - Accent1 2" xfId="152" xr:uid="{DCB8C07E-288D-461B-8B39-B7601F534BCE}"/>
    <cellStyle name="60% - Accent1 3" xfId="153" xr:uid="{AF6D8D62-25DF-4C33-8561-483B0B7C4ACC}"/>
    <cellStyle name="60% - Accent1 4" xfId="154" xr:uid="{DF03C0EB-BF4D-4FE3-A384-0F2DBC3B66ED}"/>
    <cellStyle name="60% - Accent2 2" xfId="155" xr:uid="{F633C258-EDD9-4BAA-8E48-4881D81AFCA4}"/>
    <cellStyle name="60% - Accent2 3" xfId="156" xr:uid="{4299B2FF-C60C-4E43-B18E-13F6FFECC3E7}"/>
    <cellStyle name="60% - Accent2 4" xfId="157" xr:uid="{A15400E6-CF6A-4133-8987-4957425211CD}"/>
    <cellStyle name="60% - Accent3 2" xfId="158" xr:uid="{6D18BBD1-DFA6-4360-A864-8508DD4EE276}"/>
    <cellStyle name="60% - Accent3 3" xfId="159" xr:uid="{A1953682-43D2-4DDC-B856-B17CA1E5F471}"/>
    <cellStyle name="60% - Accent3 4" xfId="160" xr:uid="{FA135B11-606E-4ABD-B3D2-8F34DFFF027F}"/>
    <cellStyle name="60% - Accent4 2" xfId="161" xr:uid="{8194BA4B-FDB8-42FF-AE53-750597DE03F6}"/>
    <cellStyle name="60% - Accent4 3" xfId="162" xr:uid="{7C557544-02BF-492C-AE07-F228B08819F6}"/>
    <cellStyle name="60% - Accent4 4" xfId="163" xr:uid="{41DA502A-9A78-4D01-836D-DD923D89ABEA}"/>
    <cellStyle name="60% - Accent5 2" xfId="164" xr:uid="{E4E80CE0-85DB-4515-A65A-F3717193912B}"/>
    <cellStyle name="60% - Accent5 3" xfId="165" xr:uid="{7732ED54-C675-41AD-88AA-4C632B163E85}"/>
    <cellStyle name="60% - Accent5 4" xfId="166" xr:uid="{09AC38C3-77DC-4BB1-888D-ECD1E26B464F}"/>
    <cellStyle name="60% - Accent6 2" xfId="167" xr:uid="{644E4519-04A5-4232-A919-9394B82C08CD}"/>
    <cellStyle name="60% - Accent6 3" xfId="168" xr:uid="{D4F5256C-1427-457B-9B35-C33D9067905C}"/>
    <cellStyle name="60% - Accent6 4" xfId="169" xr:uid="{12FF9C13-9485-4B0A-B500-507FFDF993FE}"/>
    <cellStyle name="75" xfId="2" xr:uid="{ABA596CA-AA53-4330-B773-0FCDE8B006D3}"/>
    <cellStyle name="75 2" xfId="171" xr:uid="{8A8E42FC-15DA-4020-A47E-0359B562030A}"/>
    <cellStyle name="75 3" xfId="172" xr:uid="{D7F189B9-2D02-4636-B336-EB02FCF1BB4E}"/>
    <cellStyle name="75 4" xfId="173" xr:uid="{603E0044-3577-4A8D-9DDA-69B545CC0DE1}"/>
    <cellStyle name="75 5" xfId="170" xr:uid="{A076B828-CB35-46AF-A89D-2FB617322E87}"/>
    <cellStyle name="Accent1 - 20%" xfId="174" xr:uid="{1F5A05D2-A986-4281-AB69-A4ABDCF5BB17}"/>
    <cellStyle name="Accent1 - 40%" xfId="175" xr:uid="{5F015488-DBCD-4931-9DA5-D0ABE46A82EB}"/>
    <cellStyle name="Accent1 - 60%" xfId="176" xr:uid="{985A3384-19DE-4C30-BBCC-AC64D1BC7FF1}"/>
    <cellStyle name="Accent1 2" xfId="177" xr:uid="{81D1003E-272C-47FC-9916-8A1E8F25F103}"/>
    <cellStyle name="Accent1 3" xfId="178" xr:uid="{80DAA0FC-4E64-49A8-BCC0-4633E36F27FD}"/>
    <cellStyle name="Accent1 4" xfId="179" xr:uid="{7D10F7B1-24D6-4B80-9012-A81F8AE5F92D}"/>
    <cellStyle name="Accent2 - 20%" xfId="180" xr:uid="{4CE33C85-44E2-4300-8CB4-567046115D48}"/>
    <cellStyle name="Accent2 - 40%" xfId="181" xr:uid="{05A96C2E-4D71-4823-8729-98E823025EF0}"/>
    <cellStyle name="Accent2 - 60%" xfId="182" xr:uid="{A2AB7E72-5E2B-4834-9D99-A98CE46787A3}"/>
    <cellStyle name="Accent2 2" xfId="183" xr:uid="{8A0AEF60-350B-4AF7-8C57-B3515282AF57}"/>
    <cellStyle name="Accent2 3" xfId="184" xr:uid="{FD4EE878-7118-4881-9876-779B428A26E8}"/>
    <cellStyle name="Accent2 4" xfId="185" xr:uid="{C2370F1A-763C-48FF-BF4B-B9336AA42F52}"/>
    <cellStyle name="Accent3 - 20%" xfId="186" xr:uid="{21010D90-1076-4E37-8650-5A3A80633DE3}"/>
    <cellStyle name="Accent3 - 40%" xfId="187" xr:uid="{C923206D-6A96-45FA-88C8-036DC6CC832E}"/>
    <cellStyle name="Accent3 - 60%" xfId="188" xr:uid="{69FF98A0-CDD4-42CE-9EED-58DCB22957B9}"/>
    <cellStyle name="Accent3 2" xfId="189" xr:uid="{CC18FD32-D3D9-487F-B5C9-82994AC6924B}"/>
    <cellStyle name="Accent3 3" xfId="190" xr:uid="{0E10E6E5-A82C-4147-8953-9B1932AACB63}"/>
    <cellStyle name="Accent3 4" xfId="191" xr:uid="{AFC4D42D-0F93-4994-8217-8AE206A1C33E}"/>
    <cellStyle name="Accent4 - 20%" xfId="192" xr:uid="{1E4DE521-E052-4E6C-933C-E00FF6871FDF}"/>
    <cellStyle name="Accent4 - 40%" xfId="193" xr:uid="{D8D4468B-9A9E-437F-91D5-D8BEA4A68A82}"/>
    <cellStyle name="Accent4 - 60%" xfId="194" xr:uid="{BA2BE558-2492-4CA4-83D5-DE891AF2C96F}"/>
    <cellStyle name="Accent4 2" xfId="195" xr:uid="{90048CD6-9856-4481-A778-42FEC22B6E80}"/>
    <cellStyle name="Accent4 3" xfId="196" xr:uid="{0458331D-CFE4-4BF2-B936-8A2E4C2FDE25}"/>
    <cellStyle name="Accent4 4" xfId="197" xr:uid="{B229350B-E35B-4E48-8A8C-973AABABD294}"/>
    <cellStyle name="Accent5 - 20%" xfId="198" xr:uid="{3E30C903-0C90-4B69-A2D3-661BBB498648}"/>
    <cellStyle name="Accent5 - 40%" xfId="199" xr:uid="{28AAC979-CC75-4532-B53E-D6CA31350EA7}"/>
    <cellStyle name="Accent5 - 60%" xfId="200" xr:uid="{4A225842-1552-4F05-838E-D280CCFCCB93}"/>
    <cellStyle name="Accent5 2" xfId="201" xr:uid="{CA233D36-F806-4A57-8975-A753B6C194B1}"/>
    <cellStyle name="Accent5 3" xfId="202" xr:uid="{7492BC91-968B-42FA-822A-59CAF4B32D90}"/>
    <cellStyle name="Accent5 4" xfId="203" xr:uid="{B12A5C72-C82E-406B-9D01-8A73752A0685}"/>
    <cellStyle name="Accent6 - 20%" xfId="204" xr:uid="{ABBEDAE8-9D3C-4E16-A2CE-ADCD8BDC0B44}"/>
    <cellStyle name="Accent6 - 40%" xfId="205" xr:uid="{395F6E14-8947-4426-A423-C0A9D13413BA}"/>
    <cellStyle name="Accent6 - 60%" xfId="206" xr:uid="{936C4CB5-548E-4102-A5F3-F92BF37A379F}"/>
    <cellStyle name="Accent6 2" xfId="207" xr:uid="{F5000729-A291-4A11-AC84-B2BC316BE812}"/>
    <cellStyle name="Accent6 3" xfId="208" xr:uid="{B479B4F4-C4E8-4041-966F-B4237A4EC0B7}"/>
    <cellStyle name="Accent6 4" xfId="209" xr:uid="{48290DD2-7886-4085-9BCA-4D3941C6C693}"/>
    <cellStyle name="amount" xfId="3" xr:uid="{1C11804C-D0EB-4A94-AB59-02AE5579D6E0}"/>
    <cellStyle name="amount 2" xfId="210" xr:uid="{9A18331E-B9F1-43BD-828C-4A8647082682}"/>
    <cellStyle name="Bad 2" xfId="211" xr:uid="{C7104681-54EF-4249-BC64-C8DB4F7021A0}"/>
    <cellStyle name="Bad 3" xfId="212" xr:uid="{AEE86F84-D896-474C-8E66-161BAEEAC0E9}"/>
    <cellStyle name="Bad 4" xfId="213" xr:uid="{3E552FAC-7811-46B1-AB52-4B691ED164B9}"/>
    <cellStyle name="BOLDl" xfId="214" xr:uid="{10A76B64-722F-482B-B04C-4EAF057C6492}"/>
    <cellStyle name="Calculation 2" xfId="215" xr:uid="{70A51967-A253-4C86-8245-C1DFF91545AF}"/>
    <cellStyle name="Calculation 3" xfId="216" xr:uid="{DCE5570C-9516-47F4-A39A-52DDEFB32237}"/>
    <cellStyle name="Calculation 4" xfId="217" xr:uid="{4945B1EA-43ED-4296-BF35-6A0CEA20E304}"/>
    <cellStyle name="category" xfId="218" xr:uid="{65AE215F-7C80-4926-981F-37FE5F8CBE4E}"/>
    <cellStyle name="Check Cell 2" xfId="219" xr:uid="{A68F8C4D-0FEB-4683-A532-40872DA5248F}"/>
    <cellStyle name="Check Cell 3" xfId="220" xr:uid="{5751C72B-FEC9-445D-923F-8EED34CF67F0}"/>
    <cellStyle name="Check Cell 4" xfId="221" xr:uid="{F2938503-8665-4B2D-8C2C-FA76E9DF61DB}"/>
    <cellStyle name="Comma" xfId="4" builtinId="3"/>
    <cellStyle name="Comma  - Style1" xfId="5" xr:uid="{EEFE7961-D339-4155-855C-FB0AD63AC03D}"/>
    <cellStyle name="Comma  - Style2" xfId="6" xr:uid="{DB0113C7-62E6-46C4-9C8A-CCB7C1C0FE71}"/>
    <cellStyle name="Comma  - Style3" xfId="7" xr:uid="{591822F8-0559-4729-8710-C65503158654}"/>
    <cellStyle name="Comma  - Style4" xfId="8" xr:uid="{9C9EDC54-7C7B-43E1-89FE-54719807BC1C}"/>
    <cellStyle name="Comma  - Style5" xfId="9" xr:uid="{84037D90-6C7A-41ED-8BD3-B13C47C43973}"/>
    <cellStyle name="Comma  - Style6" xfId="10" xr:uid="{0A591DF6-4AB4-4D72-81E6-6728E7C44AF2}"/>
    <cellStyle name="Comma  - Style7" xfId="11" xr:uid="{44ECCA27-F4AE-4332-824D-D3937C0CF440}"/>
    <cellStyle name="Comma  - Style8" xfId="12" xr:uid="{8E4AD9E1-EEBC-48A4-A334-781C8C2D2B71}"/>
    <cellStyle name="Comma (0.0)" xfId="13" xr:uid="{4A8CDCF6-E9D1-49A9-9C91-ABA26D19166B}"/>
    <cellStyle name="Comma (0.00)" xfId="14" xr:uid="{B218BD3A-2751-4D49-B1C5-5114FB4A3F28}"/>
    <cellStyle name="Comma (hidden)" xfId="15" xr:uid="{8DC43490-7269-4FDC-923B-A677CE58F6B8}"/>
    <cellStyle name="Comma (index)" xfId="16" xr:uid="{3B861B9D-5901-4E3B-8476-FB888E6ABFB0}"/>
    <cellStyle name="Comma [0.00]" xfId="223" xr:uid="{8108E4DD-3FF6-456C-89E6-473401060086}"/>
    <cellStyle name="Comma [0.00] 2" xfId="1557" xr:uid="{C0CB2146-DEF1-45AF-B022-F85503BB5F05}"/>
    <cellStyle name="Comma 10" xfId="17" xr:uid="{DCEC28FF-8F6E-48FD-AA03-915832AE52DD}"/>
    <cellStyle name="Comma 10 2" xfId="225" xr:uid="{62B536B0-9174-4A9C-BAF8-AE116F0C124B}"/>
    <cellStyle name="Comma 10 2 2" xfId="226" xr:uid="{DDCEB513-93FD-45F4-9D02-B4CD1820C4F0}"/>
    <cellStyle name="Comma 10 3" xfId="227" xr:uid="{01B07FE5-A3DD-41FE-91A0-E28DB3C82C46}"/>
    <cellStyle name="Comma 10 4" xfId="228" xr:uid="{FFC72D1F-16D6-42BA-99F5-D411AC5FD542}"/>
    <cellStyle name="Comma 10 4 2" xfId="1558" xr:uid="{2DAC3658-0D29-4C90-9188-D514EB23E12D}"/>
    <cellStyle name="Comma 10 5" xfId="224" xr:uid="{9F0872B9-1248-4F95-9467-BA1A3DB02FF4}"/>
    <cellStyle name="Comma 10_AA" xfId="229" xr:uid="{EFA38274-6708-42B5-9274-7DC07D5FB4D3}"/>
    <cellStyle name="Comma 11" xfId="230" xr:uid="{4F586556-6210-4CAC-A062-1443429549C1}"/>
    <cellStyle name="Comma 11 2" xfId="231" xr:uid="{46EF72C5-F409-4FA6-BE13-67D0C0BD4B8A}"/>
    <cellStyle name="Comma 11 3" xfId="1559" xr:uid="{9D358DCC-ECA1-4905-99FB-63178E12631B}"/>
    <cellStyle name="Comma 12" xfId="232" xr:uid="{19CF4A51-0325-4548-B538-A9B6EC8172F9}"/>
    <cellStyle name="Comma 12 2" xfId="233" xr:uid="{34C101F6-214A-4D27-8D11-74ED76B85211}"/>
    <cellStyle name="Comma 12 2 2" xfId="1561" xr:uid="{D9A655D6-67CD-427A-A721-EA90BEC6EFD7}"/>
    <cellStyle name="Comma 12 3" xfId="1560" xr:uid="{FF4140BB-AC70-4E56-B4D3-9418F28EAB2B}"/>
    <cellStyle name="Comma 12_CSI_Q1'52_M" xfId="234" xr:uid="{2213D173-51DB-47D9-9B39-048C9D41ED69}"/>
    <cellStyle name="Comma 13" xfId="235" xr:uid="{38BD3F2E-C805-42CE-B58E-3FFBC0181B1F}"/>
    <cellStyle name="Comma 13 2" xfId="236" xr:uid="{FBBE7198-E7A5-4F4F-8197-3468EAE0D697}"/>
    <cellStyle name="Comma 14" xfId="237" xr:uid="{A8ED0B2D-8D27-4480-ADF7-54BC6F46B0BC}"/>
    <cellStyle name="Comma 14 2" xfId="238" xr:uid="{63C945F3-977F-4CC9-AE6F-6D6C3E37E657}"/>
    <cellStyle name="Comma 15" xfId="239" xr:uid="{C5FA8B59-3956-43CD-ABF6-8CBD271DE01F}"/>
    <cellStyle name="Comma 15 2" xfId="240" xr:uid="{EB7C5E2E-FEA0-4D17-8CE4-641E7690AC2A}"/>
    <cellStyle name="Comma 15 2 2" xfId="1562" xr:uid="{CAAF74AE-CC22-4B98-82B4-6267B9D20A35}"/>
    <cellStyle name="Comma 16" xfId="241" xr:uid="{CD4D33A7-54CD-47B4-B65C-8D2B06574064}"/>
    <cellStyle name="Comma 16 2" xfId="1563" xr:uid="{37AB97EB-7634-4FA9-B281-F767DB6DFF11}"/>
    <cellStyle name="Comma 17" xfId="242" xr:uid="{6A8BC361-F64C-49A1-99E1-8BD304B3245C}"/>
    <cellStyle name="Comma 17 2" xfId="1564" xr:uid="{06D6D8A5-615E-4932-8303-FC1ADCB1E968}"/>
    <cellStyle name="Comma 175" xfId="1645" xr:uid="{1E794EBE-F187-4498-9EA1-304C8030FAD4}"/>
    <cellStyle name="Comma 18" xfId="243" xr:uid="{7C6B9440-5783-4661-BFBD-E36F6A098397}"/>
    <cellStyle name="Comma 18 2" xfId="1565" xr:uid="{44CABE88-1D96-4AAE-9E08-14E87A9D5609}"/>
    <cellStyle name="Comma 19" xfId="244" xr:uid="{13EEED76-BC17-4165-987C-89350D3B6A3F}"/>
    <cellStyle name="Comma 19 2" xfId="1566" xr:uid="{7EFFE00D-224D-499E-A9E1-841D1AEAFFF8}"/>
    <cellStyle name="Comma 2" xfId="18" xr:uid="{B2FB7416-7711-4345-A511-666604348842}"/>
    <cellStyle name="Comma 2 10" xfId="1553" xr:uid="{30A4BBB5-50BC-4C6E-A673-DAA3880BA91C}"/>
    <cellStyle name="Comma 2 2" xfId="19" xr:uid="{13B49443-137B-4F07-BCB8-B7F497B85AC2}"/>
    <cellStyle name="Comma 2 2 2" xfId="20" xr:uid="{EAF2F591-399E-48F3-B558-7CA792BEAE47}"/>
    <cellStyle name="Comma 2 2 2 2" xfId="248" xr:uid="{3A4CDF4C-C044-4F42-8932-07DD12122C15}"/>
    <cellStyle name="Comma 2 2 2 2 2" xfId="1568" xr:uid="{C303B43F-526C-4214-80A6-D06882D41EBA}"/>
    <cellStyle name="Comma 2 2 2 3" xfId="247" xr:uid="{482C30F7-65EE-4945-878A-A6C975230F50}"/>
    <cellStyle name="Comma 2 2 3" xfId="249" xr:uid="{3C4780A5-D09B-401D-AA5D-5F27CBEF75E6}"/>
    <cellStyle name="Comma 2 2 3 2" xfId="1569" xr:uid="{D015E230-F2B0-48E6-85F3-133A3BFA7EE9}"/>
    <cellStyle name="Comma 2 2 4" xfId="250" xr:uid="{45A6C936-7FEE-4E86-A544-EC39304BB8B9}"/>
    <cellStyle name="Comma 2 2 4 2" xfId="1570" xr:uid="{7EA54EAE-C5E6-4AE6-BDFF-8B4E7F3B1A83}"/>
    <cellStyle name="Comma 2 2 5" xfId="251" xr:uid="{51DBB6B3-BEAE-4B2B-AB93-34A3A9F11EAA}"/>
    <cellStyle name="Comma 2 2 6" xfId="246" xr:uid="{656227F9-E2E6-4D23-8445-BDB20258A5FA}"/>
    <cellStyle name="Comma 2 2 7" xfId="1567" xr:uid="{6CF6F0F3-0F6E-4C09-B34C-6733B4F93FED}"/>
    <cellStyle name="Comma 2 2_AA" xfId="252" xr:uid="{0314E6EC-4F93-46BE-8C5A-EF22A9C9639E}"/>
    <cellStyle name="Comma 2 3" xfId="21" xr:uid="{10251B19-0A1F-4B21-9EB4-DDAA86966FBD}"/>
    <cellStyle name="Comma 2 3 2" xfId="254" xr:uid="{478FCB96-1384-46C6-A1AF-B0A41A3E978A}"/>
    <cellStyle name="Comma 2 3 2 2" xfId="1571" xr:uid="{1A96C9F6-08CC-4D23-9C79-E3391EC986D0}"/>
    <cellStyle name="Comma 2 3 3" xfId="255" xr:uid="{56775BCB-086F-40D0-B5DE-B08D608EE7B9}"/>
    <cellStyle name="Comma 2 3 4" xfId="253" xr:uid="{A13BD1F7-0DB5-4C35-ADA3-5E13F7B22843}"/>
    <cellStyle name="Comma 2 4" xfId="22" xr:uid="{150CAA60-0AF3-412C-87E6-BB4685CE0E01}"/>
    <cellStyle name="Comma 2 4 2" xfId="257" xr:uid="{B10D49FA-29DC-44F3-A9F6-91D7D34B6797}"/>
    <cellStyle name="Comma 2 4 2 2" xfId="1573" xr:uid="{1157EBF4-1FFC-433B-9F48-C038A8736BF0}"/>
    <cellStyle name="Comma 2 4 3" xfId="256" xr:uid="{7F05DE32-1AF8-429C-AB2C-137C034DC3D8}"/>
    <cellStyle name="Comma 2 4 4" xfId="1572" xr:uid="{911BF5CF-32DC-4D55-895A-F7648F2977BC}"/>
    <cellStyle name="Comma 2 5" xfId="258" xr:uid="{8C3E8DA5-0580-4564-8BE1-29AC47954594}"/>
    <cellStyle name="Comma 2 5 2" xfId="1574" xr:uid="{9F383E47-8D55-43CF-B0C0-1A2D5B68E1E9}"/>
    <cellStyle name="Comma 2 6" xfId="259" xr:uid="{C6AB9455-993C-42C6-B041-93AAE2AA25F5}"/>
    <cellStyle name="Comma 2 6 2" xfId="1575" xr:uid="{9B09F275-5CC0-482C-9738-A718CCE00D11}"/>
    <cellStyle name="Comma 2 7" xfId="260" xr:uid="{4A6231BF-2290-446F-A51B-7C25E84F10F8}"/>
    <cellStyle name="Comma 2 7 2" xfId="1576" xr:uid="{D32B64BE-164E-46D9-84C9-E16CD967828F}"/>
    <cellStyle name="Comma 2 8" xfId="245" xr:uid="{103B7C4A-9DB1-452C-AF98-49E07DCFF6A7}"/>
    <cellStyle name="Comma 2 9" xfId="1550" xr:uid="{0D261C50-2E5A-4E65-B117-0BD9E221DDFB}"/>
    <cellStyle name="Comma 2_101740011_รายได้ค้างรับค่าคอมมิชชั่น" xfId="261" xr:uid="{9C3D8324-DF61-48BC-9CEC-638A0DA92299}"/>
    <cellStyle name="Comma 20" xfId="262" xr:uid="{569D9908-FA3A-4C03-8AC2-01AF2320043F}"/>
    <cellStyle name="Comma 20 2" xfId="1577" xr:uid="{28292AD5-C134-49AC-A992-77F7EDA0E7A1}"/>
    <cellStyle name="Comma 21" xfId="263" xr:uid="{F56D99E7-329F-4CCE-AA1A-2A41933F0678}"/>
    <cellStyle name="Comma 21 2" xfId="264" xr:uid="{79CB7C3C-F22A-47EC-AE6B-404A61F9CBFE}"/>
    <cellStyle name="Comma 21 2 2" xfId="1579" xr:uid="{0ACA4AC0-2B85-4AD4-8AEF-8395814A0EF3}"/>
    <cellStyle name="Comma 21 3" xfId="1578" xr:uid="{08EBF303-F03B-4141-9C83-A7CB634BCA23}"/>
    <cellStyle name="Comma 22" xfId="265" xr:uid="{2C42D222-756E-4FE1-BAB7-5683C512C9C3}"/>
    <cellStyle name="Comma 22 2" xfId="1580" xr:uid="{5B45019B-737D-43E5-ADBC-9A4E6F365761}"/>
    <cellStyle name="Comma 23" xfId="266" xr:uid="{26256380-6082-4157-BB90-21BBA730EFDE}"/>
    <cellStyle name="Comma 23 2" xfId="1581" xr:uid="{CC35D8CA-32F9-4790-ACBB-89482BAEBD83}"/>
    <cellStyle name="Comma 24" xfId="267" xr:uid="{E9D8696D-2FB5-4CC1-BF0B-1C89F30B69CB}"/>
    <cellStyle name="Comma 25" xfId="268" xr:uid="{A1A3CDA9-02E4-4AE9-A9D0-CD7866B36BBA}"/>
    <cellStyle name="Comma 25 2" xfId="1582" xr:uid="{CD2FE5F8-CCAB-4D6C-81F8-1535F2952699}"/>
    <cellStyle name="Comma 26" xfId="269" xr:uid="{2FBC267C-4BD8-43EE-A67E-90F90807D98C}"/>
    <cellStyle name="Comma 26 2" xfId="1583" xr:uid="{E963D1EC-EE30-4D23-94F1-57D9BF4CB176}"/>
    <cellStyle name="Comma 27" xfId="270" xr:uid="{102D0956-20E3-4C04-A769-292DC4B806FE}"/>
    <cellStyle name="Comma 27 2" xfId="1584" xr:uid="{F214A2F6-09A1-47C8-B873-5146425DDBD2}"/>
    <cellStyle name="Comma 28" xfId="271" xr:uid="{43571ABE-EF38-4666-AD27-6B55FFFB7DC5}"/>
    <cellStyle name="Comma 29" xfId="272" xr:uid="{B4500727-36F7-494F-8831-3ADAC97749F7}"/>
    <cellStyle name="Comma 3" xfId="23" xr:uid="{8C7A08D1-D6A1-4B87-91B8-7A022C5C49D4}"/>
    <cellStyle name="Comma 3 2" xfId="24" xr:uid="{D611D936-B594-448D-9C1B-F4CF7043E165}"/>
    <cellStyle name="Comma 3 2 2" xfId="275" xr:uid="{F7A9903D-2F01-4427-9446-0899A58A58E0}"/>
    <cellStyle name="Comma 3 2 3" xfId="274" xr:uid="{E0A668E3-BF83-4884-A76D-A2FF87219CCD}"/>
    <cellStyle name="Comma 3 3" xfId="276" xr:uid="{ADD79CCC-B585-45E8-97D6-CA93193598E0}"/>
    <cellStyle name="Comma 3 3 2" xfId="1585" xr:uid="{83CF4A1B-72C8-4AFE-B7B0-CEB91CBF7210}"/>
    <cellStyle name="Comma 3 4" xfId="277" xr:uid="{0B3B3052-8256-44EF-9563-31B514EF4374}"/>
    <cellStyle name="Comma 3 4 2" xfId="1586" xr:uid="{42F0653E-6E15-49FA-B158-ADD42A8F067A}"/>
    <cellStyle name="Comma 3 5" xfId="278" xr:uid="{97C15F6B-F543-4BB6-8800-C8919F80D349}"/>
    <cellStyle name="Comma 3 6" xfId="273" xr:uid="{2910A27D-EAFB-48AC-BABA-6B151A6B4C26}"/>
    <cellStyle name="Comma 3_AA" xfId="279" xr:uid="{3D3F21C0-EE33-4299-AFD9-25390991DC9A}"/>
    <cellStyle name="Comma 30" xfId="280" xr:uid="{ED1CB461-0BD4-4CF2-90AB-5A7D01EC7F1C}"/>
    <cellStyle name="Comma 31" xfId="281" xr:uid="{404AC0EB-7243-4A32-8CC8-3FAA1E52CBBC}"/>
    <cellStyle name="Comma 32" xfId="282" xr:uid="{2B1DC626-5924-4961-BF2B-36AAD58D810D}"/>
    <cellStyle name="Comma 33" xfId="283" xr:uid="{4AEA2658-1288-4D9B-A9F0-5871FAA3F3B9}"/>
    <cellStyle name="Comma 34" xfId="284" xr:uid="{223C8BBB-9292-420C-9AA3-BE51AC1A8028}"/>
    <cellStyle name="Comma 35" xfId="285" xr:uid="{BC47DAAA-F4DD-4BE4-BACD-DB9A4C582AB6}"/>
    <cellStyle name="Comma 35 2" xfId="1587" xr:uid="{D72404F9-DAF7-4F05-9435-EEF666AB4A39}"/>
    <cellStyle name="Comma 36" xfId="286" xr:uid="{53574DD0-6E0C-47F1-B722-CF3D17EC4DCC}"/>
    <cellStyle name="Comma 36 2" xfId="1588" xr:uid="{CE484617-8868-417E-8285-C38EF2059FB9}"/>
    <cellStyle name="Comma 37" xfId="287" xr:uid="{54E2C525-9A5B-46E2-B7C4-10C25FC67FAD}"/>
    <cellStyle name="Comma 37 2" xfId="1589" xr:uid="{8CE0B9C2-6545-4D15-A6C9-D77105493305}"/>
    <cellStyle name="Comma 38" xfId="222" xr:uid="{F1258535-C89C-4A7A-8DC2-7826C322EDE6}"/>
    <cellStyle name="Comma 39" xfId="1549" xr:uid="{07143B28-52CA-4D5F-9B89-1ED972546C81}"/>
    <cellStyle name="Comma 4" xfId="25" xr:uid="{9FFAF748-5F95-4D86-92A4-97EE4EB5D6BD}"/>
    <cellStyle name="Comma 4 2" xfId="289" xr:uid="{C1DDD77A-F6E5-47F0-9237-2023253843B0}"/>
    <cellStyle name="Comma 4 2 2" xfId="1591" xr:uid="{7BA1E761-9DB2-49F0-AA63-6FE928AFB8F9}"/>
    <cellStyle name="Comma 4 3" xfId="290" xr:uid="{979D158B-4F7A-433E-8480-037FC6496D79}"/>
    <cellStyle name="Comma 4 3 2" xfId="1592" xr:uid="{33F053C0-79A4-4C12-87B8-87FFCD6A1A02}"/>
    <cellStyle name="Comma 4 4" xfId="291" xr:uid="{43E66779-31AE-43F7-8D76-2ED76F9DBF41}"/>
    <cellStyle name="Comma 4 5" xfId="288" xr:uid="{DFF0D19C-8552-4171-B675-C6BFDF34FBE2}"/>
    <cellStyle name="Comma 4 6" xfId="1590" xr:uid="{C4309DD5-E3E3-487A-936A-4134B4C3AFEF}"/>
    <cellStyle name="Comma 4_AA" xfId="292" xr:uid="{298FFD3E-946E-4BCD-82CD-3F0D5D37E5BE}"/>
    <cellStyle name="Comma 40" xfId="1554" xr:uid="{6664F3BA-1EB6-4F6C-82F9-8D1D9C4B7953}"/>
    <cellStyle name="Comma 41" xfId="1556" xr:uid="{2044DE4B-2957-4D66-B113-5D76708173A3}"/>
    <cellStyle name="Comma 42" xfId="1644" xr:uid="{60B374F6-159F-477D-A5B7-2CCDE14E1A1F}"/>
    <cellStyle name="Comma 43" xfId="1555" xr:uid="{733956F1-078D-45DE-ACD5-741A494B8332}"/>
    <cellStyle name="Comma 44" xfId="1643" xr:uid="{AF7E0C23-9369-4519-B00A-4A8AEA4E1B33}"/>
    <cellStyle name="Comma 45" xfId="1646" xr:uid="{B3F82DB1-32B3-48DE-9BD6-BDAEC0D3BDDD}"/>
    <cellStyle name="Comma 5" xfId="26" xr:uid="{6E9438BF-F2CA-4C12-B6B2-ED24C6A1CB2B}"/>
    <cellStyle name="Comma 5 2" xfId="294" xr:uid="{7552B638-A550-4B9A-8C1A-DEA96E169FD0}"/>
    <cellStyle name="Comma 5 3" xfId="295" xr:uid="{DB743169-DE36-43E2-B16E-FDEE925A9947}"/>
    <cellStyle name="Comma 5 4" xfId="296" xr:uid="{93C50741-187E-4A8D-BA3D-5F5C34142474}"/>
    <cellStyle name="Comma 5 5" xfId="293" xr:uid="{631FA1EF-2257-4811-8798-B5124E2306E9}"/>
    <cellStyle name="Comma 5 6" xfId="1593" xr:uid="{CB2EA4CF-BF3D-485F-86E2-3DEFCC032E9E}"/>
    <cellStyle name="Comma 5_AA" xfId="297" xr:uid="{F806705E-0BFD-4A5E-A614-9404E2D5D7B8}"/>
    <cellStyle name="Comma 6" xfId="27" xr:uid="{A3F894D5-751E-454F-A816-ABF9F20A7D08}"/>
    <cellStyle name="Comma 6 2" xfId="298" xr:uid="{693F054C-4DA1-4D7A-9F22-4F12BE78B57B}"/>
    <cellStyle name="Comma 7" xfId="299" xr:uid="{A1D97286-7BDE-4086-9B89-68BF1A49BF5F}"/>
    <cellStyle name="Comma 8" xfId="300" xr:uid="{CC671D1E-7897-4500-B514-9F399F2AE743}"/>
    <cellStyle name="Comma 8 2" xfId="301" xr:uid="{170176A8-9592-4C63-B203-BCBEF7CF4E76}"/>
    <cellStyle name="Comma 8 2 2" xfId="1595" xr:uid="{477BBFF2-1F1D-4052-9C0D-79AB99556DCF}"/>
    <cellStyle name="Comma 8 3" xfId="1594" xr:uid="{D217056F-8CB7-40CC-B9B8-EC65AE28C8BB}"/>
    <cellStyle name="Comma 9" xfId="302" xr:uid="{1087DEA7-F360-4141-8E26-84E4685F5CA0}"/>
    <cellStyle name="Comma 9 2" xfId="303" xr:uid="{F50EC242-46C0-4504-AD16-BA31FE11547D}"/>
    <cellStyle name="Comma 9 3" xfId="1596" xr:uid="{4645B22A-AEB2-4856-8337-E29FF73E328B}"/>
    <cellStyle name="Comma 9_IFEC Q3_09_Nual" xfId="304" xr:uid="{0390C10F-F665-4A65-B422-BE7C79F32064}"/>
    <cellStyle name="Comma Nung" xfId="305" xr:uid="{01A3C4FD-9204-443C-AC12-749CA5A4E487}"/>
    <cellStyle name="Comma Nung 2" xfId="1597" xr:uid="{13AEAD1C-08B1-4A4E-A8DF-FDDEE1AD9728}"/>
    <cellStyle name="comma zerodec" xfId="28" xr:uid="{751A12A6-E32C-48D3-BF9F-F3A3CE4A3FAA}"/>
    <cellStyle name="comma zerodec 2" xfId="307" xr:uid="{EB2F52C9-CB96-458C-829B-61AB5F1CF4CB}"/>
    <cellStyle name="comma zerodec 3" xfId="306" xr:uid="{8258D3EC-3F43-42EF-BEBB-2B269A6851B9}"/>
    <cellStyle name="Comma_Lead-Superblock-Q2'07 AKE" xfId="29" xr:uid="{9C1EBFED-65B0-4A92-BC1A-E7D6A11F27EE}"/>
    <cellStyle name="Cover Date" xfId="30" xr:uid="{D1AF3982-9C80-4B1B-BAA3-3743F5A09599}"/>
    <cellStyle name="Cover Subtitle" xfId="31" xr:uid="{40AE8A6A-CA79-4B91-BE00-A8712157E99B}"/>
    <cellStyle name="Cover Title" xfId="32" xr:uid="{99D1120D-1CA9-4BE7-84FD-C4CE5FF7678F}"/>
    <cellStyle name="Currency (hidden)" xfId="33" xr:uid="{40B23671-1689-4A63-9DD1-1ED610F6E51F}"/>
    <cellStyle name="Currency 10" xfId="308" xr:uid="{FC8E34C0-CCC7-4BA7-90C7-404577C0A6D9}"/>
    <cellStyle name="Currency 10 2" xfId="1598" xr:uid="{34E00B8B-278C-433C-B32E-92747E191673}"/>
    <cellStyle name="Currency 11" xfId="309" xr:uid="{E270BA77-F5E5-4F3D-A041-8BB22EC2D3DD}"/>
    <cellStyle name="Currency 11 2" xfId="1599" xr:uid="{FE29DDD4-D641-4DA3-BEF6-C29A87DA4A67}"/>
    <cellStyle name="Currency 12" xfId="310" xr:uid="{5A513361-3A35-432E-B7A0-F2B819ED1463}"/>
    <cellStyle name="Currency 12 2" xfId="1600" xr:uid="{9491F814-010C-4C2D-8D69-2EB3CE2D69FC}"/>
    <cellStyle name="Currency 13" xfId="311" xr:uid="{17D6A3A0-7102-457E-9593-4D5CD2C5BC88}"/>
    <cellStyle name="Currency 13 2" xfId="1601" xr:uid="{887E66AE-B7F4-43CC-BC4F-0F40CB475702}"/>
    <cellStyle name="Currency 14" xfId="312" xr:uid="{AD5CD56E-CF50-4E7D-9096-D6D443EE1939}"/>
    <cellStyle name="Currency 14 2" xfId="1602" xr:uid="{F81577A0-F20C-491C-BE87-B667645AB537}"/>
    <cellStyle name="Currency 2" xfId="313" xr:uid="{41AA2CD9-4D04-42E4-B80A-C7F9B3100213}"/>
    <cellStyle name="Currency 2 2" xfId="314" xr:uid="{D50F9BD4-D915-415A-9BF5-C3BC8059576F}"/>
    <cellStyle name="Currency 2 2 2" xfId="1604" xr:uid="{E4F55137-3BC1-4E56-A7A7-9AC40F4086D9}"/>
    <cellStyle name="Currency 2 3" xfId="1603" xr:uid="{A49269E4-2ADF-4D4F-A05C-674B2761ABDB}"/>
    <cellStyle name="Currency 2_คุณนที 2008" xfId="315" xr:uid="{48881F48-5AFD-4609-A024-5B5CDD253E61}"/>
    <cellStyle name="Currency 3" xfId="316" xr:uid="{D33BB9D3-E5C2-4E40-9214-E154AE58F053}"/>
    <cellStyle name="Currency 3 2" xfId="1605" xr:uid="{8770191E-03DA-4CFA-8EEA-2590250996DA}"/>
    <cellStyle name="Currency 4" xfId="317" xr:uid="{3E9D60B1-B5BD-4AE6-A488-0BF60714A63F}"/>
    <cellStyle name="Currency 4 2" xfId="1606" xr:uid="{79CE8573-A8F5-478F-9AAE-5867B3D7FB03}"/>
    <cellStyle name="Currency 5" xfId="318" xr:uid="{43C2DD15-5DF8-477B-97E7-DC9028A4A4D4}"/>
    <cellStyle name="Currency 5 2" xfId="1607" xr:uid="{7FDBB44C-9EA7-4724-8D1D-07C962C55FAE}"/>
    <cellStyle name="Currency 6" xfId="319" xr:uid="{C6143BB7-D651-4969-8993-7C2795433F4D}"/>
    <cellStyle name="Currency 7" xfId="320" xr:uid="{D3471F08-717E-4E23-B6B6-DF5C124548F9}"/>
    <cellStyle name="Currency 7 2" xfId="1608" xr:uid="{32BEDED6-F2B9-4203-96D2-9750E4FE0800}"/>
    <cellStyle name="Currency 8" xfId="321" xr:uid="{246AF865-264F-4FB9-A1EB-62F47E854EA0}"/>
    <cellStyle name="Currency 8 2" xfId="1609" xr:uid="{8694D0E2-FADC-4243-A575-32848B7FBC43}"/>
    <cellStyle name="Currency 9" xfId="322" xr:uid="{7751061B-2C50-454C-88AF-3E152E4EB209}"/>
    <cellStyle name="Currency 9 2" xfId="1610" xr:uid="{18099FEF-64E7-4D3B-BFBC-927DC94DE9BB}"/>
    <cellStyle name="Currency1" xfId="34" xr:uid="{188233EE-F18F-4E7A-A22E-6C3DEA61F61C}"/>
    <cellStyle name="Currency1 2" xfId="324" xr:uid="{225D4D47-1170-4F53-82B3-B566AA910E8E}"/>
    <cellStyle name="Currency1 3" xfId="323" xr:uid="{6C7CB7B6-BEE1-46EE-AD0C-DB0610D5A68D}"/>
    <cellStyle name="Date" xfId="325" xr:uid="{348C32A7-51E7-486D-B9DF-D053656D0845}"/>
    <cellStyle name="Dezimal [0]_AR-Bilanzen9901" xfId="326" xr:uid="{4FF782D0-7027-465A-AECA-0D7F445B4096}"/>
    <cellStyle name="Dezimal_AR-Bilanzen9901" xfId="327" xr:uid="{440C8834-4FFB-468F-BFD5-62D43ED59079}"/>
    <cellStyle name="Dollar (zero dec)" xfId="35" xr:uid="{4DEBC2F2-0352-4A38-97A4-F8F052DFAE8D}"/>
    <cellStyle name="Dollar (zero dec) 2" xfId="329" xr:uid="{3825756C-DFD1-41EC-BC54-C6EE7570A945}"/>
    <cellStyle name="Dollar (zero dec) 3" xfId="328" xr:uid="{7334373A-3FB7-4D92-A0C1-53C5AADD0CE5}"/>
    <cellStyle name="E&amp;Y House" xfId="36" xr:uid="{5EE68065-A035-4545-ADB8-5A18CD4C21F3}"/>
    <cellStyle name="E&amp;Y House 2" xfId="330" xr:uid="{3425163F-18BE-4921-AC37-F198D736BD72}"/>
    <cellStyle name="Emphasis 1" xfId="331" xr:uid="{B8DE19FD-2F4E-40D0-942E-8B96B1DB7127}"/>
    <cellStyle name="Emphasis 2" xfId="332" xr:uid="{B249979A-B810-4CE3-A4F0-A188F20FB7CD}"/>
    <cellStyle name="Emphasis 3" xfId="333" xr:uid="{CDEFA391-2AE0-40C8-9255-CA8FEA088330}"/>
    <cellStyle name="Euro" xfId="37" xr:uid="{81995067-BE41-49DC-9970-ABA80FE6C98D}"/>
    <cellStyle name="Euro 2" xfId="334" xr:uid="{33304FB4-A77D-4E86-8FE5-304681A7344D}"/>
    <cellStyle name="Explanatory Text 2" xfId="335" xr:uid="{607507A0-8EB3-4F52-82AC-0CCA489781CC}"/>
    <cellStyle name="Explanatory Text 3" xfId="336" xr:uid="{9D82E8C0-9D0E-448C-99BD-FC4DC0E63A64}"/>
    <cellStyle name="Explanatory Text 4" xfId="337" xr:uid="{8C4EA904-5257-4A04-90E9-74DAD68BDFB2}"/>
    <cellStyle name="Fixed" xfId="338" xr:uid="{0E81759B-FB3E-4FC9-982E-FCC93F85E380}"/>
    <cellStyle name="Footer SBILogo1" xfId="38" xr:uid="{1D28BAE5-2028-4FB0-9E1F-AA57B1194C6C}"/>
    <cellStyle name="Footer SBILogo2" xfId="39" xr:uid="{239CFC60-16C2-4BE5-AD18-1CF6CEF19CA3}"/>
    <cellStyle name="Footnote" xfId="40" xr:uid="{FA3EC12B-0E4A-45FE-96D1-FB533786408D}"/>
    <cellStyle name="Footnote Reference" xfId="41" xr:uid="{8859C404-3839-4637-9673-BF7F8B69F3E4}"/>
    <cellStyle name="Footnote_AJF Star Equity Fund - Lead 31.12.04" xfId="42" xr:uid="{F4AFF480-7C7C-4D11-8E59-6F8308FC6428}"/>
    <cellStyle name="Good 2" xfId="339" xr:uid="{F3B2D444-18C6-4624-BC4D-776569710444}"/>
    <cellStyle name="Good 3" xfId="340" xr:uid="{2A1B63BC-C80E-44AD-A222-A03BA514C5DF}"/>
    <cellStyle name="Good 4" xfId="341" xr:uid="{99717AFE-CBD6-42D1-BD72-F75141F481F1}"/>
    <cellStyle name="Grey" xfId="43" xr:uid="{0B343B12-34F6-4601-9406-F5E8CF360EFC}"/>
    <cellStyle name="Header" xfId="44" xr:uid="{04B5076F-DE56-4AFF-A95D-D2E52EA20A24}"/>
    <cellStyle name="Header - Style1" xfId="342" xr:uid="{FD6A4558-E55B-4D05-A4E6-2BBCC4FEF94B}"/>
    <cellStyle name="HEADER 2" xfId="343" xr:uid="{70A3C304-335D-41F6-A344-98B2530856C9}"/>
    <cellStyle name="HEADER 3" xfId="344" xr:uid="{BB6CA4D8-72B5-415B-8BD9-BDB80589C6BA}"/>
    <cellStyle name="Header Draft Stamp" xfId="45" xr:uid="{979E8043-3E57-44EB-A6D5-F35A78761E72}"/>
    <cellStyle name="Header_AJF Star Equity Fund - Lead 31.12.04" xfId="46" xr:uid="{6D8637A4-B060-42BB-8546-B608EC8C26BC}"/>
    <cellStyle name="Header1" xfId="47" xr:uid="{6C8B1F60-574F-44E8-903C-C160BDCC5942}"/>
    <cellStyle name="Header2" xfId="48" xr:uid="{33F4F272-FF4C-473E-A9B6-05EB4B0E75DD}"/>
    <cellStyle name="Heading" xfId="345" xr:uid="{7AEFDC57-FB92-4D9E-802E-11655D345133}"/>
    <cellStyle name="Heading 1 2" xfId="346" xr:uid="{5B93D4FD-BC49-495C-A023-ADD1C320BAE2}"/>
    <cellStyle name="Heading 1 3" xfId="347" xr:uid="{1BDC6E38-FAA1-4A6F-9BE3-3B22F6178EA6}"/>
    <cellStyle name="Heading 1 4" xfId="348" xr:uid="{0CB52E07-AC74-415A-BCBA-9F4B02085A5C}"/>
    <cellStyle name="Heading 1 Above" xfId="49" xr:uid="{DC618DF9-6EF7-4616-A3A4-AB810DC5C8D1}"/>
    <cellStyle name="Heading 1+" xfId="50" xr:uid="{4114700B-AC38-41F1-8B60-5BDE9CB717B2}"/>
    <cellStyle name="Heading 2 2" xfId="349" xr:uid="{48393E52-4CBE-48C3-B0F2-C6039966AF03}"/>
    <cellStyle name="Heading 2 3" xfId="350" xr:uid="{2CC3511E-3C55-49F5-9E90-0F3BC0306305}"/>
    <cellStyle name="Heading 2 4" xfId="351" xr:uid="{232D494B-3701-45CC-86C1-063D9713C03B}"/>
    <cellStyle name="Heading 2 Below" xfId="51" xr:uid="{B8A3501D-A08B-4A3A-AFAE-C9A9A7DA3292}"/>
    <cellStyle name="Heading 2+" xfId="52" xr:uid="{1175426E-D098-4F4E-B18E-7A5CB70E20DF}"/>
    <cellStyle name="Heading 3 2" xfId="352" xr:uid="{28747B85-1493-4033-A438-705710F9539B}"/>
    <cellStyle name="Heading 3 3" xfId="353" xr:uid="{3F68B502-7D06-4590-B4EA-58C28C810E1E}"/>
    <cellStyle name="Heading 3 4" xfId="354" xr:uid="{4CB3C112-5636-44C8-B4E2-30F0DDDF95E9}"/>
    <cellStyle name="Heading 3+" xfId="53" xr:uid="{1107A1D3-A9E6-4B27-9FF6-A7659480C834}"/>
    <cellStyle name="Heading 4 2" xfId="355" xr:uid="{1E03C704-DCB0-4E56-910A-029D2D60D273}"/>
    <cellStyle name="Heading 4 3" xfId="356" xr:uid="{488184A4-FBD2-466D-9C5B-5BD2CABD0025}"/>
    <cellStyle name="Heading 4 4" xfId="357" xr:uid="{3B9248B7-233F-4E21-8513-ACA2C5FB8B15}"/>
    <cellStyle name="Hidden" xfId="54" xr:uid="{8CB21341-CF33-486C-A400-BF7DD1196AEC}"/>
    <cellStyle name="Input [yellow]" xfId="55" xr:uid="{01F85613-41F2-4A62-AA61-4654291A2826}"/>
    <cellStyle name="Input 2" xfId="358" xr:uid="{1B9FBEC8-318A-47B1-9C22-B13E93825545}"/>
    <cellStyle name="Input 3" xfId="359" xr:uid="{BCB4E68C-6ED2-4E87-8AF5-AD2266997E5D}"/>
    <cellStyle name="Input 4" xfId="360" xr:uid="{D6B4CF54-C25B-4A39-85A0-03EB2444D79C}"/>
    <cellStyle name="Linked Cell 2" xfId="361" xr:uid="{CEBCE66B-45E1-4F37-9CB8-15BC9CBBB5EA}"/>
    <cellStyle name="Linked Cell 3" xfId="362" xr:uid="{409A6E38-5D6D-405A-A56C-C27DDF04BF7D}"/>
    <cellStyle name="Linked Cell 4" xfId="363" xr:uid="{301F1240-C9DD-419D-B8D7-1578CB31EC4C}"/>
    <cellStyle name="Model" xfId="364" xr:uid="{C34637F6-92AE-4C78-9892-DDE813BD6786}"/>
    <cellStyle name="Neutral 2" xfId="365" xr:uid="{E0957CE2-F6D5-4BB7-820C-1B113E01EF51}"/>
    <cellStyle name="Neutral 3" xfId="366" xr:uid="{BE877C15-2EB8-431C-9A4D-445DF6E8DF6B}"/>
    <cellStyle name="Neutral 4" xfId="367" xr:uid="{8B9A651F-9888-4007-8337-C4E2809D43E9}"/>
    <cellStyle name="no dec" xfId="56" xr:uid="{6B91FFFB-0A99-4C94-823E-B5FB2E1DE05F}"/>
    <cellStyle name="Normal" xfId="0" builtinId="0"/>
    <cellStyle name="Normal - Style1" xfId="57" xr:uid="{3C58124E-5496-43E1-A925-F9751A43454A}"/>
    <cellStyle name="Normal 10" xfId="58" xr:uid="{CA1E424C-5BCF-4783-BDC9-65FF7CEE1293}"/>
    <cellStyle name="Normal 10 2" xfId="368" xr:uid="{8431299B-A632-4754-82CF-54948081E636}"/>
    <cellStyle name="Normal 10 2 2" xfId="369" xr:uid="{02B64DAC-F902-43CF-B4AD-BCE67F003F83}"/>
    <cellStyle name="Normal 10 3" xfId="370" xr:uid="{1E651160-B360-4863-BB8F-8AA2D299873A}"/>
    <cellStyle name="Normal 11" xfId="371" xr:uid="{4962CA13-5D8F-4FCA-9319-D985A6012D21}"/>
    <cellStyle name="Normal 12" xfId="372" xr:uid="{EA23479B-0F3B-470D-8D82-7F2540FB7105}"/>
    <cellStyle name="Normal 12 2" xfId="373" xr:uid="{3EB724E7-D2D5-4DE7-8CB5-41E46B621C0A}"/>
    <cellStyle name="Normal 13" xfId="374" xr:uid="{E8BB7BFB-F9CF-48B1-9014-B0DA96216676}"/>
    <cellStyle name="Normal 14" xfId="375" xr:uid="{CBC9C3D6-E88E-4A04-B166-65ED124B5BCC}"/>
    <cellStyle name="Normal 15" xfId="376" xr:uid="{02ADB63A-5ECC-41BD-8CA1-00AD1E92A9E1}"/>
    <cellStyle name="Normal 16" xfId="377" xr:uid="{4FF73F24-2D16-4877-9A0A-9DA0CC5F8A1F}"/>
    <cellStyle name="Normal 17" xfId="378" xr:uid="{E4356CB3-070A-4F88-A097-D278ED2AFC6E}"/>
    <cellStyle name="Normal 18" xfId="379" xr:uid="{A5AA46C9-A01D-4597-B6F4-E72E05219CDF}"/>
    <cellStyle name="Normal 19" xfId="380" xr:uid="{F5ADC9CF-2D8D-4FA0-ACE0-DF82FAE2234A}"/>
    <cellStyle name="Normal 2" xfId="59" xr:uid="{17AF4CEB-816D-4DF7-ADE6-70F5ACFEE4DD}"/>
    <cellStyle name="Normal 2 10" xfId="1552" xr:uid="{F50FA367-7514-4047-BBC7-88483277E841}"/>
    <cellStyle name="Normal 2 2" xfId="60" xr:uid="{CCADFF02-F9B3-4ED9-BDDF-98082FE0A68A}"/>
    <cellStyle name="Normal 2 2 2" xfId="382" xr:uid="{1DF8A2C9-BE8E-4157-AA94-E2C571A04265}"/>
    <cellStyle name="Normal 2 2 3" xfId="383" xr:uid="{CF435895-84FF-489D-9BBD-090DE0A2C1CD}"/>
    <cellStyle name="Normal 2 2 4" xfId="384" xr:uid="{9E6DA40A-466D-4F6C-A7F4-CCB519A9A2FD}"/>
    <cellStyle name="Normal 2 2 5" xfId="385" xr:uid="{9BA9E863-AE09-49CF-9898-0DCAE8A13539}"/>
    <cellStyle name="Normal 2 2 6" xfId="386" xr:uid="{8136DDA3-3249-4EB5-BCDA-C94034633EB4}"/>
    <cellStyle name="Normal 2 2_boi_WORKSHEET สค-ธค 51" xfId="387" xr:uid="{450465FB-B2D0-4B28-8DC2-E5BA56C235A4}"/>
    <cellStyle name="Normal 2 3" xfId="61" xr:uid="{10DFFEF7-96E3-4957-BCA9-7390AABFC031}"/>
    <cellStyle name="Normal 2 3 2" xfId="388" xr:uid="{709C0CD1-2540-4C41-9F6E-66CF443A0865}"/>
    <cellStyle name="Normal 2 3 3" xfId="389" xr:uid="{944F6CA8-558A-49BE-81EE-EBC5A48C3E93}"/>
    <cellStyle name="Normal 2 3 4" xfId="390" xr:uid="{827BBCC1-7A4D-4DB0-8968-ACA19222F82F}"/>
    <cellStyle name="Normal 2 3_เช็ครับ 03-53" xfId="391" xr:uid="{AD3960A9-AD15-47DD-B569-13D3FF78A493}"/>
    <cellStyle name="Normal 2 4" xfId="62" xr:uid="{EF1DC419-D326-49C8-B93B-776743A15006}"/>
    <cellStyle name="Normal 2 4 2" xfId="393" xr:uid="{8CCCE820-63F1-4312-B429-888D87DD3A34}"/>
    <cellStyle name="Normal 2 4 3" xfId="392" xr:uid="{85D673FE-E8BF-4961-98DA-E6869B55185D}"/>
    <cellStyle name="Normal 2 5" xfId="394" xr:uid="{C4EC63A7-9146-45F3-8529-3EEFA0F0EB81}"/>
    <cellStyle name="Normal 2 6" xfId="395" xr:uid="{358811B1-2CBC-40CD-8D48-14768688B92D}"/>
    <cellStyle name="Normal 2 7" xfId="396" xr:uid="{528882BD-00CF-4062-9A45-A507DD806B6C}"/>
    <cellStyle name="Normal 2 8" xfId="381" xr:uid="{2BFAEED3-F575-4ABB-9E18-EB27B7082697}"/>
    <cellStyle name="Normal 2 9" xfId="1551" xr:uid="{07CFCC44-653C-461C-9734-B4A6914387E2}"/>
    <cellStyle name="Normal 2_2007_Conso Mtech Group (8 co)" xfId="397" xr:uid="{59A65E97-314F-40C8-8E03-EABD74456022}"/>
    <cellStyle name="Normal 20" xfId="398" xr:uid="{47AA7168-2BD6-49C6-BEA6-B82C73257652}"/>
    <cellStyle name="Normal 20 2" xfId="399" xr:uid="{D1879D68-B713-485A-8826-41F5138C94AD}"/>
    <cellStyle name="Normal 20 2 2" xfId="1611" xr:uid="{6D3D9B07-D2A6-4918-871F-B4A9FF28FD79}"/>
    <cellStyle name="Normal 21" xfId="400" xr:uid="{FD2C826B-5628-4BDF-A2E1-F2BDE70DA892}"/>
    <cellStyle name="Normal 22" xfId="401" xr:uid="{BAB50146-5997-4C08-BDBA-A913B9E7B401}"/>
    <cellStyle name="Normal 23" xfId="402" xr:uid="{DC2C0EA0-2F98-4C56-ADBC-780439A3DA80}"/>
    <cellStyle name="Normal 24" xfId="403" xr:uid="{95EDFC6C-B05D-4E5E-9BEA-EFF78BCB5DA6}"/>
    <cellStyle name="Normal 24 2" xfId="1612" xr:uid="{43DB43D5-2722-4C01-B00E-1EF88FFD63AD}"/>
    <cellStyle name="Normal 25" xfId="404" xr:uid="{28815156-8F53-406E-9CD8-2AA9AA00A3D6}"/>
    <cellStyle name="Normal 25 2" xfId="1613" xr:uid="{ACE29607-72EE-497F-87A5-FA7B6A61E174}"/>
    <cellStyle name="Normal 261" xfId="405" xr:uid="{BEAE67CB-FA38-44EB-B7AC-3B0C05F50978}"/>
    <cellStyle name="Normal 3" xfId="63" xr:uid="{BB96BFE0-1BEF-48C0-A2A7-476B0EE7003D}"/>
    <cellStyle name="Normal 3 2" xfId="64" xr:uid="{A31BEA1A-7673-47D9-BF8E-688DA8C34926}"/>
    <cellStyle name="Normal 3 2 2" xfId="406" xr:uid="{94929761-36F3-43AE-9658-2486B74539EB}"/>
    <cellStyle name="Normal 3 3" xfId="407" xr:uid="{4BBF0B40-C644-4D56-BE3A-F6FC92922E57}"/>
    <cellStyle name="Normal 3 3 2" xfId="408" xr:uid="{E68FA076-CC3C-4894-B312-73E71C850742}"/>
    <cellStyle name="Normal 3 4" xfId="409" xr:uid="{A7DAD7A9-846B-4141-9461-7060B6F24E6B}"/>
    <cellStyle name="Normal 3 5" xfId="410" xr:uid="{8A05DF2C-69D9-4A2E-80A4-E88919CDA443}"/>
    <cellStyle name="Normal 3 6" xfId="411" xr:uid="{0DEA74F7-4E86-4BE0-AB1B-A842F17BEB8B}"/>
    <cellStyle name="Normal 3_2007_Conso Mtech Group (8 co)" xfId="412" xr:uid="{3C954EAD-C947-4305-9857-3441BF039E29}"/>
    <cellStyle name="Normal 4" xfId="65" xr:uid="{42189979-FC20-4115-950B-A47487F14708}"/>
    <cellStyle name="Normal 4 2" xfId="66" xr:uid="{21DCC0B7-F032-4593-94BF-00DDD815CDD6}"/>
    <cellStyle name="Normal 4_AA" xfId="413" xr:uid="{49257FF4-1491-4C6F-A489-85F35E4D5691}"/>
    <cellStyle name="Normal 5" xfId="67" xr:uid="{75E0A51A-16B8-428D-8FE0-52075975C5FF}"/>
    <cellStyle name="Normal 5 2" xfId="414" xr:uid="{4C491D98-921E-428F-9FE3-2DDB48C9D3FC}"/>
    <cellStyle name="Normal 5 2 2" xfId="415" xr:uid="{ECE42693-230F-447A-825A-3CB2B9E67553}"/>
    <cellStyle name="Normal 5 3" xfId="416" xr:uid="{E79F79FA-F044-4998-A4AE-3963BFDEC726}"/>
    <cellStyle name="Normal 5 4" xfId="417" xr:uid="{CB8A1CD7-43E7-4A0B-ACD0-1E7A24AE8697}"/>
    <cellStyle name="Normal 5_Bulk _ Audit" xfId="418" xr:uid="{2FD5EB8F-34F3-43E9-AB08-41010F6D8880}"/>
    <cellStyle name="Normal 57" xfId="419" xr:uid="{BDFC36BA-BC9E-4879-966A-A1F16C20059C}"/>
    <cellStyle name="Normal 6" xfId="68" xr:uid="{538FEA7B-5022-4E3F-8741-A278FF21AE43}"/>
    <cellStyle name="Normal 6 2" xfId="420" xr:uid="{F82BAED3-6666-42D5-9E0B-FF4B60FB66E5}"/>
    <cellStyle name="Normal 6 3" xfId="421" xr:uid="{4C95100A-30DD-41CF-9772-BC3055E1B868}"/>
    <cellStyle name="Normal 69" xfId="422" xr:uid="{96DF129B-4580-414B-9BB4-A62CA200E163}"/>
    <cellStyle name="Normal 7" xfId="69" xr:uid="{81665AC8-A90B-4018-91C2-2A5B6D7CAE26}"/>
    <cellStyle name="Normal 7 2" xfId="423" xr:uid="{FAB90D39-9686-4825-9C25-95B8790D526E}"/>
    <cellStyle name="Normal 7 3" xfId="424" xr:uid="{C4FBD737-6752-4C68-986F-0AC505817D8F}"/>
    <cellStyle name="Normal 8" xfId="70" xr:uid="{5621AE0A-05F4-4909-BF60-14A451268D81}"/>
    <cellStyle name="Normal 8 2" xfId="425" xr:uid="{534FA925-1DE3-497C-A6B3-3A6EF642BF0C}"/>
    <cellStyle name="Normal 9" xfId="426" xr:uid="{15AA02D4-DD5B-496F-A925-B1CDDA1F5894}"/>
    <cellStyle name="Normal 9 2" xfId="427" xr:uid="{BB6131B4-14BE-40C7-8C2C-50D958111D25}"/>
    <cellStyle name="Normal_C164 - BSPLT_YE12'08" xfId="71" xr:uid="{8E51D4A4-D16F-4F29-A5C1-34F05B3DFD4B}"/>
    <cellStyle name="Normale_9639A02C" xfId="428" xr:uid="{B5517F5E-5E56-49D2-9FA5-9993C46C136A}"/>
    <cellStyle name="NormalGB" xfId="72" xr:uid="{A0344256-E27B-4909-AB4A-40A5AE8DDB69}"/>
    <cellStyle name="Note 2" xfId="429" xr:uid="{3CFC8B12-866F-4C3A-855B-5C0D962BCA85}"/>
    <cellStyle name="Note 3" xfId="430" xr:uid="{F5D09859-E43D-4810-9DD3-E0EA51773170}"/>
    <cellStyle name="Note 4" xfId="431" xr:uid="{71525312-9D6B-42EF-BFD0-F05BE2066A4F}"/>
    <cellStyle name="Output 2" xfId="432" xr:uid="{6F552FED-047B-458E-87A2-2589F7995BB8}"/>
    <cellStyle name="Output 3" xfId="433" xr:uid="{1116FE9B-D97A-439E-AA85-F6D387441184}"/>
    <cellStyle name="Output 4" xfId="434" xr:uid="{5CCD4C77-FDB3-4619-A573-92341829F940}"/>
    <cellStyle name="Page Number" xfId="73" xr:uid="{7826EDEB-C4F2-4BA8-BD23-EB4942FAA9A8}"/>
    <cellStyle name="Percent (0%)" xfId="74" xr:uid="{A733AD53-3A63-495E-8259-10A71369EBCB}"/>
    <cellStyle name="Percent (0.0%)" xfId="75" xr:uid="{D8F5E45C-4D11-4AA6-8AD1-BF50C190E4FC}"/>
    <cellStyle name="Percent (0.00%)" xfId="76" xr:uid="{9E6E975F-D507-45EA-8175-A1B5B5E39F47}"/>
    <cellStyle name="Percent [2]" xfId="77" xr:uid="{8C308457-C233-4FF0-8EB6-D3E95210F3F1}"/>
    <cellStyle name="Percent [2] 2" xfId="436" xr:uid="{A1A709B7-6B13-442D-AAEF-4EDB084993E0}"/>
    <cellStyle name="Percent [2] 3" xfId="437" xr:uid="{53BE493B-59B1-4350-B72E-2BC10E434FBF}"/>
    <cellStyle name="Percent [2] 4" xfId="438" xr:uid="{5F0DC01E-017C-4A54-9F05-5339059B5899}"/>
    <cellStyle name="Percent [2] 5" xfId="435" xr:uid="{4166BBF4-54A2-48B0-9C6B-8EFDE70F6A9A}"/>
    <cellStyle name="Percent 10" xfId="439" xr:uid="{A6363927-23EE-4F8C-95D2-F16420B2C849}"/>
    <cellStyle name="Percent 11" xfId="440" xr:uid="{DA95A2CD-0344-4E17-80E8-F9E1170CC20E}"/>
    <cellStyle name="Percent 12" xfId="441" xr:uid="{5A03F518-F464-421B-8F55-28893B734F2C}"/>
    <cellStyle name="Percent 12 2" xfId="442" xr:uid="{9374F73D-A2AC-4C05-9B7A-E0912C2F7FD8}"/>
    <cellStyle name="Percent 2" xfId="78" xr:uid="{D52976D6-AF58-4404-A5B3-98426C056334}"/>
    <cellStyle name="Percent 2 2" xfId="444" xr:uid="{F96082C8-5047-41A4-83FC-25608CAF0FFD}"/>
    <cellStyle name="Percent 2 2 2" xfId="445" xr:uid="{BD5E578B-17FE-4D8E-8783-16F06290221C}"/>
    <cellStyle name="Percent 2 3" xfId="446" xr:uid="{38B7CD74-AAB0-407F-B8FD-426A5F9B5640}"/>
    <cellStyle name="Percent 2 4" xfId="447" xr:uid="{2242FDDB-FA11-4E9D-A5A3-56519BB4033E}"/>
    <cellStyle name="Percent 2 5" xfId="448" xr:uid="{6E3D4976-15A1-44F0-BDA5-391DB0D80C29}"/>
    <cellStyle name="Percent 2 6" xfId="443" xr:uid="{1A04AC6A-42CD-47DB-9CE8-33FB5ABF4E5B}"/>
    <cellStyle name="Percent 3" xfId="449" xr:uid="{60849845-6679-4DB5-BA71-33D30F6C44B9}"/>
    <cellStyle name="Percent 3 2" xfId="450" xr:uid="{6077E745-A656-4861-8F1F-749EC475B9A1}"/>
    <cellStyle name="Percent 3 3" xfId="451" xr:uid="{F233BAA7-675B-4E43-8C1C-EB493CC84320}"/>
    <cellStyle name="Percent 3 4" xfId="452" xr:uid="{415CE808-EDD9-4304-91B3-E955CFCF4B4C}"/>
    <cellStyle name="Percent 4" xfId="453" xr:uid="{0D969FAB-BD94-4AAC-A37A-450EB0065F94}"/>
    <cellStyle name="Percent 4 2" xfId="454" xr:uid="{3D510F29-64EB-4706-8502-D6813ADDDA36}"/>
    <cellStyle name="Percent 4 3" xfId="455" xr:uid="{78EF32A4-1384-4183-A4CC-E141B0112BA1}"/>
    <cellStyle name="Percent 5" xfId="456" xr:uid="{9F33EDC2-071D-4801-B66D-6651845E1DDC}"/>
    <cellStyle name="Percent 6" xfId="457" xr:uid="{C1287B1D-C659-417B-8B23-C831BDE6A2D2}"/>
    <cellStyle name="Percent 7" xfId="458" xr:uid="{B92375FC-88F3-4EC3-8B65-5932440C5596}"/>
    <cellStyle name="Percent 8" xfId="459" xr:uid="{62D96EE8-882C-4409-B541-07ACBB5E0EC0}"/>
    <cellStyle name="Percent 9" xfId="460" xr:uid="{FFF13F64-1420-4D85-87C0-8B98071AC7BA}"/>
    <cellStyle name="pwstyle" xfId="79" xr:uid="{DE16D941-8D17-4049-9DCC-CDB363F05072}"/>
    <cellStyle name="Quantity" xfId="80" xr:uid="{5CB55154-EF38-4E18-9BAB-DD7C1645CFA1}"/>
    <cellStyle name="Quantity 2" xfId="462" xr:uid="{7D33A9EE-815A-411F-B9D2-ECEDD9DEFC1F}"/>
    <cellStyle name="Quantity 3" xfId="463" xr:uid="{EC44A2A1-DD71-43F5-87E6-007C55B92519}"/>
    <cellStyle name="Quantity 4" xfId="464" xr:uid="{D11ED098-EF5C-4C3A-A2B4-79B1F9CF806D}"/>
    <cellStyle name="Quantity 5" xfId="461" xr:uid="{39F00BEF-C3E9-4415-8599-0789A80543D8}"/>
    <cellStyle name="Rittichai" xfId="465" xr:uid="{E1F907E4-4B0F-4168-BD7E-9B07A108650E}"/>
    <cellStyle name="Rittichai 2" xfId="466" xr:uid="{86CD431C-E2E6-4F30-8DF0-367C7054F41D}"/>
    <cellStyle name="Rittichai 3" xfId="467" xr:uid="{12BC9B38-D98D-4225-9FA6-B0879E61305A}"/>
    <cellStyle name="Rittichai 4" xfId="468" xr:uid="{53763D95-5897-4637-9272-0F2C4EDB6585}"/>
    <cellStyle name="Salomon Logo" xfId="81" xr:uid="{5E51852C-AA75-4B4D-AC55-C270103A77B1}"/>
    <cellStyle name="Sheet Title" xfId="469" xr:uid="{DAE2AD88-F399-4C99-A704-D2ACEB2D6CD6}"/>
    <cellStyle name="Standard_AR-Bilanzen9901" xfId="470" xr:uid="{7301A5B1-2265-438E-8BA3-906BC24A5457}"/>
    <cellStyle name="StandardInput" xfId="82" xr:uid="{F44AF09C-ABCE-4AD1-A604-63CA3786C997}"/>
    <cellStyle name="Style 1" xfId="471" xr:uid="{150AC557-595D-4B5B-BC9F-237A8FB3E9CA}"/>
    <cellStyle name="STYLE1" xfId="472" xr:uid="{72EEC287-4896-4F97-A00A-0CFEB6033798}"/>
    <cellStyle name="STYLE2" xfId="473" xr:uid="{8633E2F3-B96B-44DA-A57F-F751E2CC725C}"/>
    <cellStyle name="subhead" xfId="474" xr:uid="{2CB10294-1D14-4379-B29E-49B4D2CF502F}"/>
    <cellStyle name="Table" xfId="475" xr:uid="{278A7571-B8F4-4E55-AC0D-60CB188A9CD3}"/>
    <cellStyle name="Table 2" xfId="476" xr:uid="{41638F15-95DD-4949-ACCB-35E81980FD6C}"/>
    <cellStyle name="Table 3" xfId="477" xr:uid="{ABADC562-82BB-423E-82CC-3A1AA5A13530}"/>
    <cellStyle name="Table 4" xfId="478" xr:uid="{F5F01E01-45BE-4889-A980-DDC9ED2A0041}"/>
    <cellStyle name="Table Head" xfId="83" xr:uid="{97D01792-6BFE-4C90-BC14-ECC53B1B6DCC}"/>
    <cellStyle name="Table Source" xfId="84" xr:uid="{EE62803D-2A06-4112-85BF-DAE9506D4BED}"/>
    <cellStyle name="Table Text" xfId="85" xr:uid="{93A3788B-B9D3-4E5E-B07E-D8D3F857AC3F}"/>
    <cellStyle name="Table Title" xfId="86" xr:uid="{2C158DE5-8963-4E53-8770-84498570C224}"/>
    <cellStyle name="Table Units" xfId="87" xr:uid="{33F04C19-2D62-4C1B-9096-DE663BB090F8}"/>
    <cellStyle name="Text" xfId="88" xr:uid="{8C56E22B-3118-460C-B562-65A92DCF21B5}"/>
    <cellStyle name="Text 1" xfId="89" xr:uid="{2012D03D-EB5E-41AE-B2B8-9471F28F9959}"/>
    <cellStyle name="Text 2" xfId="90" xr:uid="{2334832E-4F5A-45A3-98F9-6E1F49076547}"/>
    <cellStyle name="Text 3" xfId="479" xr:uid="{8C29DCA1-3760-4C00-AE84-2BDAC024DD76}"/>
    <cellStyle name="Text Head 1" xfId="91" xr:uid="{A00FA742-F7FE-4F1B-9066-A740300A58A2}"/>
    <cellStyle name="Text Head 2" xfId="92" xr:uid="{80AF5B18-5168-4B61-9E55-CE7C0C13FCD3}"/>
    <cellStyle name="Text Indent 1" xfId="93" xr:uid="{864C8106-C55E-44E1-B0CD-11A2C0A737E3}"/>
    <cellStyle name="Text Indent 2" xfId="94" xr:uid="{BCE3C9CA-7F3D-4520-954D-D6948D777807}"/>
    <cellStyle name="Times New Roman" xfId="480" xr:uid="{351325DC-5BD3-41BF-A318-C89FDEC27C80}"/>
    <cellStyle name="Title 2" xfId="481" xr:uid="{8BA874FF-D14D-476D-925A-5BC63EBD5866}"/>
    <cellStyle name="Title 3" xfId="482" xr:uid="{9D747085-54B1-48C3-AB03-573F0A3156FC}"/>
    <cellStyle name="Title 4" xfId="483" xr:uid="{18EAD548-DE0D-4F38-8255-C640DE53DC7D}"/>
    <cellStyle name="TOC 1" xfId="95" xr:uid="{054F7DD9-DFAC-4A74-9B86-2BB8796E29FD}"/>
    <cellStyle name="TOC 2" xfId="96" xr:uid="{A2E7FC6A-31E9-45A8-A74C-99EEF7254D68}"/>
    <cellStyle name="Total 2" xfId="484" xr:uid="{14661303-2674-4E55-A616-1E6ACE39FE31}"/>
    <cellStyle name="Total 3" xfId="485" xr:uid="{B63F1779-8A0D-4904-872E-1A427CB89356}"/>
    <cellStyle name="Total 4" xfId="486" xr:uid="{B5EA56F3-F8FB-4128-88BF-AFC875D113F5}"/>
    <cellStyle name="Tusental (0)_pldt" xfId="487" xr:uid="{D0F7285B-074E-4E4E-AD04-48B3CBFCC68B}"/>
    <cellStyle name="Tusental_A-listan (fixad)" xfId="488" xr:uid="{C141A350-A0D3-4400-BE71-3CCDA877D881}"/>
    <cellStyle name="Valuta (0)_pldt" xfId="489" xr:uid="{DF4B4FCE-8774-49E9-8393-4D86348CF077}"/>
    <cellStyle name="Valuta_NPV" xfId="490" xr:uid="{E004502F-8766-4AE8-9B11-9221959D5A09}"/>
    <cellStyle name="Währung [0]_AR-Bilanzen9901" xfId="491" xr:uid="{6BD1C5C7-8034-469B-B964-DA0B9275B254}"/>
    <cellStyle name="Währung_AR-Bilanzen9901" xfId="492" xr:uid="{BF4FC674-75F8-457C-900B-D1BF1E2BE83D}"/>
    <cellStyle name="Warning Text 2" xfId="493" xr:uid="{0F129007-3210-4CAB-85D0-1A6EE2EDB299}"/>
    <cellStyle name="Warning Text 3" xfId="494" xr:uid="{7164C863-0666-4F93-A333-5B5B5580B9ED}"/>
    <cellStyle name="Warning Text 4" xfId="495" xr:uid="{A58BA8B7-D009-4FD2-B81A-7570C686D51F}"/>
    <cellStyle name="WHead - Style2" xfId="496" xr:uid="{7E6CEC14-7D36-4EDB-B61F-6E01674C60AE}"/>
    <cellStyle name="ค@ฏ๋_1111D2111DQ2" xfId="97" xr:uid="{C9485B8E-F3A5-4CC8-98CD-262EB12A2DB1}"/>
    <cellStyle name="คdคภฆ์[0]_1111D2111DQ2" xfId="98" xr:uid="{11442DB5-B617-4D2F-A06D-A5C57250A4FA}"/>
    <cellStyle name="คdคภฆ์_1111D2111DQ1" xfId="99" xr:uid="{5E74B83F-2A2E-439B-945E-4F3CE7B11250}"/>
    <cellStyle name="เครื่องหมายจุลภาค [0]_PERSONAL" xfId="100" xr:uid="{6BE8F8C9-1DF8-4226-B07E-2BBF8DD713E8}"/>
    <cellStyle name="เครื่องหมายจุลภาค 10" xfId="497" xr:uid="{34B9AB3B-296F-480E-99FD-35120B55D73D}"/>
    <cellStyle name="เครื่องหมายจุลภาค 10 2" xfId="1614" xr:uid="{CB95AA16-1074-4EAD-A3C0-F03352236C2C}"/>
    <cellStyle name="เครื่องหมายจุลภาค 11" xfId="498" xr:uid="{A92C69E8-AC28-4947-9371-C6E0EB888FF1}"/>
    <cellStyle name="เครื่องหมายจุลภาค 11 2" xfId="499" xr:uid="{45BB44B6-04F9-4C09-B3E8-6D31FC694029}"/>
    <cellStyle name="เครื่องหมายจุลภาค 11 3" xfId="1615" xr:uid="{25B3F15B-E780-4771-84A5-3AB89B03BB06}"/>
    <cellStyle name="เครื่องหมายจุลภาค 12" xfId="500" xr:uid="{6AB4BDD8-0888-49D1-9B41-584F1C040597}"/>
    <cellStyle name="เครื่องหมายจุลภาค 12 2" xfId="1616" xr:uid="{B7D35BD6-B3B0-410F-8C77-7A54A358A47D}"/>
    <cellStyle name="เครื่องหมายจุลภาค 13" xfId="501" xr:uid="{4EAE01CC-E3D7-4476-9D06-65F53EBDBFF9}"/>
    <cellStyle name="เครื่องหมายจุลภาค 13 2" xfId="1617" xr:uid="{0C8FB613-99AB-42D3-84D7-225BDCB1AA4F}"/>
    <cellStyle name="เครื่องหมายจุลภาค 14" xfId="502" xr:uid="{2EA483D5-C089-4DBF-B90D-A10FCEA9C6CB}"/>
    <cellStyle name="เครื่องหมายจุลภาค 14 2" xfId="503" xr:uid="{5BC54086-C270-4B0C-9E5F-59B0339B893E}"/>
    <cellStyle name="เครื่องหมายจุลภาค 14 2 2" xfId="1619" xr:uid="{A75914E8-DFB0-47B9-9330-A42FB02B5313}"/>
    <cellStyle name="เครื่องหมายจุลภาค 14 3" xfId="1618" xr:uid="{82CFF695-D7A2-460B-8C3D-5F75C1A5E0E5}"/>
    <cellStyle name="เครื่องหมายจุลภาค 15" xfId="504" xr:uid="{3FD60740-4948-45C7-BA5A-48DE5BC25CFB}"/>
    <cellStyle name="เครื่องหมายจุลภาค 15 2" xfId="1620" xr:uid="{6D2595FD-EA38-4010-8E75-39D2FBE4A421}"/>
    <cellStyle name="เครื่องหมายจุลภาค 16" xfId="505" xr:uid="{226B8608-630D-4784-A236-4AA6847B512E}"/>
    <cellStyle name="เครื่องหมายจุลภาค 16 2" xfId="1621" xr:uid="{EFB25319-A85E-4A83-BDA7-3D0DA2B2EAC6}"/>
    <cellStyle name="เครื่องหมายจุลภาค 17" xfId="506" xr:uid="{C71512A6-7BD7-412E-8831-FDDB8744AE45}"/>
    <cellStyle name="เครื่องหมายจุลภาค 17 2" xfId="1622" xr:uid="{7A8312E9-302F-42E5-9E8A-359C10190471}"/>
    <cellStyle name="เครื่องหมายจุลภาค 18" xfId="507" xr:uid="{D4F88105-0C5B-46CA-9023-E6EB13FDAD4E}"/>
    <cellStyle name="เครื่องหมายจุลภาค 19" xfId="508" xr:uid="{5FF3C975-1B47-4FCA-8A59-701B22EFCE08}"/>
    <cellStyle name="เครื่องหมายจุลภาค 2" xfId="509" xr:uid="{55BE6A34-76E9-46BE-AB5D-45F1633B0E36}"/>
    <cellStyle name="เครื่องหมายจุลภาค 2 2" xfId="510" xr:uid="{4B5273FF-89FD-4BE4-A728-161726B78819}"/>
    <cellStyle name="เครื่องหมายจุลภาค 2 2 2" xfId="1624" xr:uid="{20320016-9668-4EC4-A589-2C6521E9620A}"/>
    <cellStyle name="เครื่องหมายจุลภาค 2 3" xfId="511" xr:uid="{4493DAF6-2C59-4723-BD1D-84902C4608D6}"/>
    <cellStyle name="เครื่องหมายจุลภาค 2 3 2" xfId="1625" xr:uid="{3DE09302-4EFF-4EE3-A28C-0FEB1C672366}"/>
    <cellStyle name="เครื่องหมายจุลภาค 2 4" xfId="512" xr:uid="{828E94D2-F269-497D-BB33-8C9D11A53033}"/>
    <cellStyle name="เครื่องหมายจุลภาค 2 4 2" xfId="1626" xr:uid="{F3F5152B-1900-477A-A0E8-F1EA88B556D7}"/>
    <cellStyle name="เครื่องหมายจุลภาค 2 5" xfId="1623" xr:uid="{CFFCC565-ECF3-48F2-B5F2-4957EE2892EC}"/>
    <cellStyle name="เครื่องหมายจุลภาค 20" xfId="513" xr:uid="{DF49328B-F6D5-46FF-BDEE-BD830C2CB1CC}"/>
    <cellStyle name="เครื่องหมายจุลภาค 21" xfId="514" xr:uid="{9B169C43-9A7E-4E25-8A31-ADEFA7031F16}"/>
    <cellStyle name="เครื่องหมายจุลภาค 21 2" xfId="1627" xr:uid="{41E922A3-2441-48F9-86FA-C572FFA6F040}"/>
    <cellStyle name="เครื่องหมายจุลภาค 22" xfId="515" xr:uid="{26C2595E-DF4C-419C-B509-0E792284FD08}"/>
    <cellStyle name="เครื่องหมายจุลภาค 22 2" xfId="1628" xr:uid="{96E660B3-F729-45C1-A7CE-9841DE9A4D67}"/>
    <cellStyle name="เครื่องหมายจุลภาค 23" xfId="516" xr:uid="{5CD12AC9-B130-4994-8F09-AA0DE6303690}"/>
    <cellStyle name="เครื่องหมายจุลภาค 23 2" xfId="1629" xr:uid="{23F337C0-DCBD-4379-9DD3-38719DBE2B69}"/>
    <cellStyle name="เครื่องหมายจุลภาค 24" xfId="517" xr:uid="{674B7FBE-254A-494F-B184-26A09EB06958}"/>
    <cellStyle name="เครื่องหมายจุลภาค 25" xfId="518" xr:uid="{93A4168D-EAB4-4FB4-867A-FC960BEE0816}"/>
    <cellStyle name="เครื่องหมายจุลภาค 26" xfId="519" xr:uid="{E3CA9AD7-4A43-4567-A1B8-FB6EEEFEAF9C}"/>
    <cellStyle name="เครื่องหมายจุลภาค 27" xfId="520" xr:uid="{5085F170-7E32-4AFF-AE94-084E1F08E9EA}"/>
    <cellStyle name="เครื่องหมายจุลภาค 28" xfId="521" xr:uid="{E0178189-B193-4ED6-95E2-E8988E56D2D9}"/>
    <cellStyle name="เครื่องหมายจุลภาค 29" xfId="522" xr:uid="{047F51F8-4731-42CB-83F3-BB8ADC77EA79}"/>
    <cellStyle name="เครื่องหมายจุลภาค 29 2" xfId="1630" xr:uid="{E3D76B60-690C-4D9D-9186-FDCD37483B7A}"/>
    <cellStyle name="เครื่องหมายจุลภาค 3" xfId="523" xr:uid="{5D78A524-7B1F-4426-8E91-B8BAB7316C53}"/>
    <cellStyle name="เครื่องหมายจุลภาค 3 2" xfId="524" xr:uid="{0D8CEAA0-4D64-4F52-B79B-E61897DE4ADF}"/>
    <cellStyle name="เครื่องหมายจุลภาค 3 3" xfId="525" xr:uid="{8AAE0C78-28D5-4CE4-9477-E6691A516135}"/>
    <cellStyle name="เครื่องหมายจุลภาค 3 3 2" xfId="1632" xr:uid="{0F0779A2-AB27-4DFD-BCD8-BB0D0177FB26}"/>
    <cellStyle name="เครื่องหมายจุลภาค 3 4" xfId="526" xr:uid="{FC895434-4E18-4918-A849-DD0ACE118BBF}"/>
    <cellStyle name="เครื่องหมายจุลภาค 3 4 2" xfId="1633" xr:uid="{6C724107-F9FA-4B00-A3C1-A8F694FEBB10}"/>
    <cellStyle name="เครื่องหมายจุลภาค 3 5" xfId="1631" xr:uid="{16551B82-D082-4C99-8602-38B693C146C6}"/>
    <cellStyle name="เครื่องหมายจุลภาค 30" xfId="527" xr:uid="{CEC6D6DD-B107-4478-A085-73167043A0ED}"/>
    <cellStyle name="เครื่องหมายจุลภาค 31" xfId="528" xr:uid="{DEA80453-87FC-40FC-9F7B-7AA6F9F70C48}"/>
    <cellStyle name="เครื่องหมายจุลภาค 32" xfId="529" xr:uid="{A3B46905-524C-4437-902C-846B0519765A}"/>
    <cellStyle name="เครื่องหมายจุลภาค 33" xfId="530" xr:uid="{33D88557-488C-4D10-BEF1-C51C7217D34D}"/>
    <cellStyle name="เครื่องหมายจุลภาค 34" xfId="531" xr:uid="{490DE1D8-A83B-4304-8E5C-A0E8B295BBC1}"/>
    <cellStyle name="เครื่องหมายจุลภาค 35" xfId="532" xr:uid="{BFFA3264-6338-4DCB-ADE8-94850796476D}"/>
    <cellStyle name="เครื่องหมายจุลภาค 36" xfId="533" xr:uid="{7764135D-A350-468A-8D84-3275DF5A6A37}"/>
    <cellStyle name="เครื่องหมายจุลภาค 37" xfId="534" xr:uid="{A6AD5CA6-AAFC-4728-B157-B68B72C035B6}"/>
    <cellStyle name="เครื่องหมายจุลภาค 38" xfId="535" xr:uid="{DE0ACB29-1883-4532-8AD4-2C5DD4C28880}"/>
    <cellStyle name="เครื่องหมายจุลภาค 39" xfId="536" xr:uid="{2FFC7B49-E23C-483B-A59D-69B9BAEBB8E5}"/>
    <cellStyle name="เครื่องหมายจุลภาค 4" xfId="537" xr:uid="{DCA4F941-24A4-489E-B37C-1C4BA2BED50B}"/>
    <cellStyle name="เครื่องหมายจุลภาค 4 2" xfId="538" xr:uid="{8BE78352-54E8-4143-BDA0-3B027F233D52}"/>
    <cellStyle name="เครื่องหมายจุลภาค 4 2 2" xfId="1634" xr:uid="{0B9BC99E-E711-4586-B159-AA789AADC420}"/>
    <cellStyle name="เครื่องหมายจุลภาค 4 3" xfId="539" xr:uid="{7983185B-91FE-4D1C-9F23-C3C5E838FD82}"/>
    <cellStyle name="เครื่องหมายจุลภาค 4_IFEC Q2_Tuk" xfId="540" xr:uid="{2C1A11D5-3836-4727-BFDD-10C61B50B0C7}"/>
    <cellStyle name="เครื่องหมายจุลภาค 40" xfId="541" xr:uid="{6A9C2573-305F-4618-9352-E32F9A27A1B9}"/>
    <cellStyle name="เครื่องหมายจุลภาค 41" xfId="542" xr:uid="{1519CC10-4279-42DB-A2EE-C03515BF0521}"/>
    <cellStyle name="เครื่องหมายจุลภาค 42" xfId="543" xr:uid="{A4304653-23C8-4D4B-8983-4CEBB9400140}"/>
    <cellStyle name="เครื่องหมายจุลภาค 43" xfId="544" xr:uid="{38ECC2B4-A8D2-47A5-B97A-3F3A9114FE17}"/>
    <cellStyle name="เครื่องหมายจุลภาค 43 2" xfId="1635" xr:uid="{D8090098-6D5A-4886-92B6-E634ED5706FD}"/>
    <cellStyle name="เครื่องหมายจุลภาค 44" xfId="545" xr:uid="{B02B4C80-F464-48F7-9877-E05101EB181F}"/>
    <cellStyle name="เครื่องหมายจุลภาค 44 2" xfId="1636" xr:uid="{516324FB-FAAC-421B-9932-873AA8E0E3AF}"/>
    <cellStyle name="เครื่องหมายจุลภาค 45" xfId="546" xr:uid="{57B69CBE-A6DB-48BE-BD58-F24240ACCEF9}"/>
    <cellStyle name="เครื่องหมายจุลภาค 45 2" xfId="1637" xr:uid="{D50BE2C5-C6C8-4A27-8675-4B13AC9B7078}"/>
    <cellStyle name="เครื่องหมายจุลภาค 46" xfId="547" xr:uid="{244DCD75-CF24-4AEC-A487-98C88249A358}"/>
    <cellStyle name="เครื่องหมายจุลภาค 46 2" xfId="1638" xr:uid="{0A6354D6-EB4D-4207-A2AD-D9E5A94241FA}"/>
    <cellStyle name="เครื่องหมายจุลภาค 49" xfId="548" xr:uid="{F5DA6453-BD23-42A9-BB68-8E1E8679A054}"/>
    <cellStyle name="เครื่องหมายจุลภาค 5" xfId="549" xr:uid="{24F2EBD9-2C55-41E2-B0C1-F93A0329E858}"/>
    <cellStyle name="เครื่องหมายจุลภาค 5 2" xfId="550" xr:uid="{29827B24-0C7D-4225-B8C8-8E97BC0EA041}"/>
    <cellStyle name="เครื่องหมายจุลภาค 5 2 2" xfId="1639" xr:uid="{DFEAFCA8-3A85-4D98-8E0B-386908016F8E}"/>
    <cellStyle name="เครื่องหมายจุลภาค 6" xfId="551" xr:uid="{590237B9-BFA7-44F9-9B96-84359EAB983F}"/>
    <cellStyle name="เครื่องหมายจุลภาค 6 2" xfId="1640" xr:uid="{2A9909D2-5035-4AF1-9A49-C446AE8C5BD5}"/>
    <cellStyle name="เครื่องหมายจุลภาค 7" xfId="552" xr:uid="{06AA6566-DC3D-4917-B9E6-BF5204CAD74F}"/>
    <cellStyle name="เครื่องหมายจุลภาค 7 2" xfId="553" xr:uid="{029F6BDF-F533-4EFD-9B9E-25E367B1EB9D}"/>
    <cellStyle name="เครื่องหมายจุลภาค 7 2 2" xfId="1642" xr:uid="{3BA4E541-EF78-4CE2-97B4-B7C877A63F8E}"/>
    <cellStyle name="เครื่องหมายจุลภาค 7 3" xfId="1641" xr:uid="{67FD002F-C671-45F4-B6D1-44306954846E}"/>
    <cellStyle name="เครื่องหมายจุลภาค 8" xfId="554" xr:uid="{40D628BB-861E-4257-B278-2BB503BAFF41}"/>
    <cellStyle name="เครื่องหมายจุลภาค 9" xfId="555" xr:uid="{A37F014C-0B1B-4FE6-B34B-500EF1AED7C3}"/>
    <cellStyle name="เครื่องหมายจุลภาค 9 2" xfId="556" xr:uid="{6424A1E7-143B-464A-A3E2-0A7765A432CF}"/>
    <cellStyle name="เครื่องหมายจุลภาค_Addition" xfId="101" xr:uid="{3C7E6717-9615-4335-BCB4-79C2D68B78F5}"/>
    <cellStyle name="เครื่องหมายเปอร์เซ็นต์_Sheet1" xfId="557" xr:uid="{65BA57D4-5A4B-44AD-84C9-3C6BE6275237}"/>
    <cellStyle name="เครื่องหมายสกุลเงิน [0]_PERSONAL" xfId="102" xr:uid="{3E38685A-025B-4F5E-8940-9320D4E0C769}"/>
    <cellStyle name="เครื่องหมายสกุลเงิน 2" xfId="558" xr:uid="{87DA77BC-7846-4560-A0D1-9B716D26AA38}"/>
    <cellStyle name="เครื่องหมายสกุลเงิน_PERSONAL" xfId="103" xr:uid="{FB759DDB-0ED5-4E1F-84D5-20A555BE0A6B}"/>
    <cellStyle name="เชื่อมโยงหลายมิติ" xfId="104" xr:uid="{070D4CAC-BE72-4326-9FA0-E802B19CA70A}"/>
    <cellStyle name="เชื่อมโยงหลายมิติ 2" xfId="559" xr:uid="{267695DE-B583-459E-9436-46A92C454D04}"/>
    <cellStyle name="เซลล์ที่มีการเชื่อมโยง" xfId="105" xr:uid="{7CBFC573-C7F1-46D9-B2A2-407EAED66E72}"/>
    <cellStyle name="ณfน๔ [0]_Book1" xfId="106" xr:uid="{A7D72F35-5597-4A98-94BB-603DDCC05C47}"/>
    <cellStyle name="ณfน๔_Book1" xfId="107" xr:uid="{E0D6A4A1-79E1-4A2C-ACBD-257BA5138A59}"/>
    <cellStyle name="ตามการเชื่อมโยงหลายมิติ" xfId="108" xr:uid="{79294404-8ABA-425E-BD3C-3ECBDE04CF7E}"/>
    <cellStyle name="ตามการเชื่อมโยงหลายมิติ 2" xfId="560" xr:uid="{1BDF2361-92F5-4556-ACDD-45F45610E4E7}"/>
    <cellStyle name="น้บะภฒ_95" xfId="109" xr:uid="{FAA88048-E965-4AE1-8187-4F8533FE94E8}"/>
    <cellStyle name="ปกติ 10" xfId="561" xr:uid="{88F788B3-787C-4637-959B-4BBA620413AD}"/>
    <cellStyle name="ปกติ 10 10" xfId="562" xr:uid="{8C9FDB67-D37F-4F44-A7D6-72A75615D676}"/>
    <cellStyle name="ปกติ 10 11" xfId="563" xr:uid="{C4BEDB1F-21E0-4D6C-90FA-4530763E3C00}"/>
    <cellStyle name="ปกติ 10 12" xfId="564" xr:uid="{B2FCB7AB-B850-496D-BD94-C32AA4689755}"/>
    <cellStyle name="ปกติ 10 13" xfId="565" xr:uid="{02062698-4C39-40C6-A0D4-997EF11209EF}"/>
    <cellStyle name="ปกติ 10 14" xfId="566" xr:uid="{4FB549A0-361D-4F7C-9BE1-E7304030501F}"/>
    <cellStyle name="ปกติ 10 15" xfId="567" xr:uid="{0812A38C-A51B-4E8C-AA4F-496DA7D236E0}"/>
    <cellStyle name="ปกติ 10 16" xfId="568" xr:uid="{A12040A9-2A0A-480F-8F74-16B04939F53A}"/>
    <cellStyle name="ปกติ 10 17" xfId="569" xr:uid="{D6A8B179-AD4E-42A0-A85C-430FF5101459}"/>
    <cellStyle name="ปกติ 10 18" xfId="570" xr:uid="{92DF1AA2-54B2-4423-B770-102F0276B6A5}"/>
    <cellStyle name="ปกติ 10 19" xfId="571" xr:uid="{0C886FDC-18D4-411B-B9BD-B86AF8B93832}"/>
    <cellStyle name="ปกติ 10 2" xfId="572" xr:uid="{61A0E646-EB6E-4E4B-B014-FF93E7EAC737}"/>
    <cellStyle name="ปกติ 10 20" xfId="573" xr:uid="{46D6D0D6-A223-46AE-A29A-FB905D311687}"/>
    <cellStyle name="ปกติ 10 21" xfId="574" xr:uid="{5CDD90B3-956C-4126-BA8D-48499E93E542}"/>
    <cellStyle name="ปกติ 10 22" xfId="575" xr:uid="{E78B3AE5-B999-43BC-8892-B787AADC5AAF}"/>
    <cellStyle name="ปกติ 10 23" xfId="576" xr:uid="{7B12F959-4957-4E47-A08A-2608572E6761}"/>
    <cellStyle name="ปกติ 10 24" xfId="577" xr:uid="{85DDD245-ECBD-4B50-A64A-F3629201B73E}"/>
    <cellStyle name="ปกติ 10 25" xfId="578" xr:uid="{E9B9C579-C528-4B4D-974F-E07F0A3E43B3}"/>
    <cellStyle name="ปกติ 10 26" xfId="579" xr:uid="{B35D9F50-9912-4433-818A-10B33CF646BF}"/>
    <cellStyle name="ปกติ 10 27" xfId="580" xr:uid="{CF7B354A-B949-4A98-9BAD-E68B47D3A4FD}"/>
    <cellStyle name="ปกติ 10 28" xfId="581" xr:uid="{FDB3D814-E01E-4B8F-B045-C771DC6E5E25}"/>
    <cellStyle name="ปกติ 10 29" xfId="582" xr:uid="{EE9C4A25-3E55-4C59-BA12-8FC4E3D33216}"/>
    <cellStyle name="ปกติ 10 3" xfId="583" xr:uid="{495A7D8D-532E-4560-A943-605ED788077B}"/>
    <cellStyle name="ปกติ 10 30" xfId="584" xr:uid="{45140574-67FA-403E-859C-D4EED7DCB690}"/>
    <cellStyle name="ปกติ 10 31" xfId="585" xr:uid="{B0DD3D94-A2E9-4BDA-A431-C3F2C98D387D}"/>
    <cellStyle name="ปกติ 10 32" xfId="586" xr:uid="{0B44959A-6DA5-4F31-9B6B-CB6DB4FB9345}"/>
    <cellStyle name="ปกติ 10 33" xfId="587" xr:uid="{C70C4DBB-4997-433D-9C33-5CA8BB4844BA}"/>
    <cellStyle name="ปกติ 10 34" xfId="588" xr:uid="{F6306425-6436-4CD0-BB47-E9502CB5B6DE}"/>
    <cellStyle name="ปกติ 10 35" xfId="589" xr:uid="{554E5FAF-E6EA-4704-A36D-759EA15B60C0}"/>
    <cellStyle name="ปกติ 10 36" xfId="590" xr:uid="{01B5C132-796F-420C-AD46-51743DFAE27E}"/>
    <cellStyle name="ปกติ 10 37" xfId="591" xr:uid="{A0DAB841-AA88-44BC-B299-376001BD3D12}"/>
    <cellStyle name="ปกติ 10 38" xfId="592" xr:uid="{8F9695F6-6B21-4B99-A5CC-9DFC98FF0AD0}"/>
    <cellStyle name="ปกติ 10 39" xfId="593" xr:uid="{C6331163-8110-49AD-86A1-181E326047DA}"/>
    <cellStyle name="ปกติ 10 4" xfId="594" xr:uid="{1E0CEFE9-A039-4F19-BFD9-CE7096DBDE19}"/>
    <cellStyle name="ปกติ 10 40" xfId="595" xr:uid="{FC50A672-0CD3-4A21-BE13-42AA262F7400}"/>
    <cellStyle name="ปกติ 10 41" xfId="596" xr:uid="{2B44F7FA-D6C6-461A-90F4-850E9CF2307E}"/>
    <cellStyle name="ปกติ 10 42" xfId="597" xr:uid="{90948925-8C11-4282-9BB2-30F223F1DD38}"/>
    <cellStyle name="ปกติ 10 43" xfId="598" xr:uid="{D9DEB456-F3C7-4885-A777-CFAD589E773B}"/>
    <cellStyle name="ปกติ 10 44" xfId="599" xr:uid="{603FCF09-E5D9-4331-8E50-5348A1EA60DD}"/>
    <cellStyle name="ปกติ 10 45" xfId="600" xr:uid="{B59EABFD-6FA3-41EE-A946-A76B9A8CAAC1}"/>
    <cellStyle name="ปกติ 10 46" xfId="601" xr:uid="{3F251097-693A-40BF-BFB4-7F04FAF47445}"/>
    <cellStyle name="ปกติ 10 47" xfId="602" xr:uid="{E51190CA-551F-49F2-A983-983A69746736}"/>
    <cellStyle name="ปกติ 10 48" xfId="603" xr:uid="{44B21207-8D60-4971-9721-4A1A204B5FB0}"/>
    <cellStyle name="ปกติ 10 49" xfId="604" xr:uid="{F6000771-698D-4FE7-B212-97951D236270}"/>
    <cellStyle name="ปกติ 10 5" xfId="605" xr:uid="{96C760D6-4522-4846-B817-458C1DA88BFC}"/>
    <cellStyle name="ปกติ 10 50" xfId="606" xr:uid="{9802F63F-31C5-4BCE-8A21-4D4A8347D78D}"/>
    <cellStyle name="ปกติ 10 51" xfId="607" xr:uid="{862BCA6E-A9E7-474F-AD55-DCB7268033AD}"/>
    <cellStyle name="ปกติ 10 52" xfId="608" xr:uid="{24CF31E9-924A-4F57-970E-A79C460D6169}"/>
    <cellStyle name="ปกติ 10 53" xfId="609" xr:uid="{CC43BC4D-C80F-4564-9264-3A60A3C99477}"/>
    <cellStyle name="ปกติ 10 54" xfId="610" xr:uid="{43C854E5-6366-415D-8C71-0852F708A479}"/>
    <cellStyle name="ปกติ 10 55" xfId="611" xr:uid="{2DE1910A-E3E2-4981-94C4-3E9F9E2E0F8A}"/>
    <cellStyle name="ปกติ 10 56" xfId="612" xr:uid="{80684FFE-F40A-4BAA-A703-EBF316C2BD51}"/>
    <cellStyle name="ปกติ 10 57" xfId="613" xr:uid="{819B3F49-5F0F-4BB9-B495-54E9A50F1C0C}"/>
    <cellStyle name="ปกติ 10 58" xfId="614" xr:uid="{5AF4B076-B153-402B-AC8F-B038D432EB09}"/>
    <cellStyle name="ปกติ 10 59" xfId="615" xr:uid="{4BAB384E-249E-48C6-8DCD-31A752861952}"/>
    <cellStyle name="ปกติ 10 6" xfId="616" xr:uid="{3B51BD71-8CA4-4B37-B4D0-1AECE90BDE90}"/>
    <cellStyle name="ปกติ 10 60" xfId="617" xr:uid="{158B788A-27A0-407D-9602-12278C8C4091}"/>
    <cellStyle name="ปกติ 10 61" xfId="618" xr:uid="{0F89B833-31E2-4102-BDBA-15E0FCA9C88B}"/>
    <cellStyle name="ปกติ 10 62" xfId="619" xr:uid="{AAFAEDBD-2021-4845-972A-B0C9C85F9D64}"/>
    <cellStyle name="ปกติ 10 63" xfId="620" xr:uid="{52260FDF-8FA0-484A-A526-4906AD735A5A}"/>
    <cellStyle name="ปกติ 10 64" xfId="621" xr:uid="{E05B6D53-4879-404A-B226-73BCFAF411B8}"/>
    <cellStyle name="ปกติ 10 65" xfId="622" xr:uid="{C51AE06F-F2D8-4341-9505-9123E19D8633}"/>
    <cellStyle name="ปกติ 10 66" xfId="623" xr:uid="{A77637BF-A5DA-4644-947D-8ADD14165A9A}"/>
    <cellStyle name="ปกติ 10 67" xfId="624" xr:uid="{13903AB9-043D-40F0-9FBC-3FA9D22293CE}"/>
    <cellStyle name="ปกติ 10 68" xfId="625" xr:uid="{1E8E24E5-E5D0-4400-9DC2-C8E5C9DD590E}"/>
    <cellStyle name="ปกติ 10 69" xfId="626" xr:uid="{D69730EC-CCBA-48B1-B4C7-6519908D4A4A}"/>
    <cellStyle name="ปกติ 10 7" xfId="627" xr:uid="{C71F747C-4CB2-413B-A99E-0D5C8C5C2E11}"/>
    <cellStyle name="ปกติ 10 8" xfId="628" xr:uid="{847421C8-954D-412F-8456-D00D8A42C010}"/>
    <cellStyle name="ปกติ 10 9" xfId="629" xr:uid="{43579114-F1A0-4067-A5EF-B455E5D0E4E6}"/>
    <cellStyle name="ปกติ 10_Asia Metal Y2008" xfId="630" xr:uid="{C4E9852E-ED9D-4508-906F-03AFBCF05258}"/>
    <cellStyle name="ปกติ 11" xfId="631" xr:uid="{E50C1961-CB25-4AB8-BEB0-3B07A2E95154}"/>
    <cellStyle name="ปกติ 11 10" xfId="632" xr:uid="{C08A41D9-D0CD-4585-8348-D554BA6414C3}"/>
    <cellStyle name="ปกติ 11 11" xfId="633" xr:uid="{E4446038-5151-4637-B031-1F4AFE3416CE}"/>
    <cellStyle name="ปกติ 11 12" xfId="634" xr:uid="{06EAD294-C98C-4DF5-86AE-83B3B66D7ED6}"/>
    <cellStyle name="ปกติ 11 13" xfId="635" xr:uid="{919BB182-BE6B-4E9B-82B7-49D282EA4D9C}"/>
    <cellStyle name="ปกติ 11 14" xfId="636" xr:uid="{B3A67A23-D36D-47A7-99D1-E0B26384A2A6}"/>
    <cellStyle name="ปกติ 11 15" xfId="637" xr:uid="{1EFC04E0-67C5-4AF4-9B88-73C1BE073F95}"/>
    <cellStyle name="ปกติ 11 16" xfId="638" xr:uid="{EEF68AF7-3D38-469D-AC24-4D1739694894}"/>
    <cellStyle name="ปกติ 11 17" xfId="639" xr:uid="{02F5920A-63FF-4C49-A3E0-44E5562948E5}"/>
    <cellStyle name="ปกติ 11 18" xfId="640" xr:uid="{AADD1A89-E955-4738-A0D4-2179DD0B517F}"/>
    <cellStyle name="ปกติ 11 19" xfId="641" xr:uid="{E86F2CD4-4F36-42A0-A5BD-4091E3947C2D}"/>
    <cellStyle name="ปกติ 11 2" xfId="642" xr:uid="{8F8943A9-1A2F-4704-9EC7-6B10C347D4A2}"/>
    <cellStyle name="ปกติ 11 20" xfId="643" xr:uid="{40C67811-949C-483D-ACCF-28542853A3DA}"/>
    <cellStyle name="ปกติ 11 21" xfId="644" xr:uid="{F26046DC-AE5F-4D67-874F-172A06BBE3E9}"/>
    <cellStyle name="ปกติ 11 22" xfId="645" xr:uid="{82172D6A-3AB2-4162-A5B5-7B7A5FC7D6E6}"/>
    <cellStyle name="ปกติ 11 23" xfId="646" xr:uid="{76D8BD55-9614-44CC-896E-5BBBBCAFF179}"/>
    <cellStyle name="ปกติ 11 24" xfId="647" xr:uid="{7082C414-63CE-47E6-B5E1-B7CFA2B24D84}"/>
    <cellStyle name="ปกติ 11 25" xfId="648" xr:uid="{CFCECF52-B937-494A-AFB4-FEE4745F29CE}"/>
    <cellStyle name="ปกติ 11 26" xfId="649" xr:uid="{55A67C7C-8049-48B9-9F8E-18FB43EAB2E4}"/>
    <cellStyle name="ปกติ 11 27" xfId="650" xr:uid="{1277919F-8F3F-4B84-92C3-D54E12BC4FE1}"/>
    <cellStyle name="ปกติ 11 28" xfId="651" xr:uid="{7074C82D-333F-494F-B358-7AF13FB881ED}"/>
    <cellStyle name="ปกติ 11 29" xfId="652" xr:uid="{A514222F-E948-438B-8CF6-4AF77EBABE6F}"/>
    <cellStyle name="ปกติ 11 3" xfId="653" xr:uid="{CE62B5E4-4942-4051-8F5B-D08A82F010C5}"/>
    <cellStyle name="ปกติ 11 30" xfId="654" xr:uid="{1DA18CEE-8381-4A0C-8B37-1A10BDF2CF3F}"/>
    <cellStyle name="ปกติ 11 31" xfId="655" xr:uid="{84815286-A975-448F-AA42-E9A8A0B31F5C}"/>
    <cellStyle name="ปกติ 11 32" xfId="656" xr:uid="{8512968B-FDE3-42E0-B41B-02C32029219F}"/>
    <cellStyle name="ปกติ 11 33" xfId="657" xr:uid="{C1A50462-E6E3-44DE-982B-2BE0599D2961}"/>
    <cellStyle name="ปกติ 11 34" xfId="658" xr:uid="{AA080374-6020-4DF8-9F51-C97CA38AEC5E}"/>
    <cellStyle name="ปกติ 11 35" xfId="659" xr:uid="{57685AA9-86E8-432B-82BC-EBC61381EB00}"/>
    <cellStyle name="ปกติ 11 36" xfId="660" xr:uid="{62F419C9-D2F4-4EF8-B314-F64191D86807}"/>
    <cellStyle name="ปกติ 11 37" xfId="661" xr:uid="{7590BB92-09FC-4EEE-BD25-A8AB7903390E}"/>
    <cellStyle name="ปกติ 11 38" xfId="662" xr:uid="{9DDD41C9-E6BD-4848-823B-7F47AA2E511C}"/>
    <cellStyle name="ปกติ 11 39" xfId="663" xr:uid="{DD67AD04-A5A7-4C35-A531-86E666896CB7}"/>
    <cellStyle name="ปกติ 11 4" xfId="664" xr:uid="{A9202B4F-C697-4FFE-94BB-741F99528A33}"/>
    <cellStyle name="ปกติ 11 40" xfId="665" xr:uid="{2D1FE79F-7521-49D5-BC0A-284458351372}"/>
    <cellStyle name="ปกติ 11 41" xfId="666" xr:uid="{7DB30327-4552-4906-BAB7-493F94FAD357}"/>
    <cellStyle name="ปกติ 11 42" xfId="667" xr:uid="{E7BC4A44-6BD0-4DD2-8FFA-12860C14A567}"/>
    <cellStyle name="ปกติ 11 43" xfId="668" xr:uid="{CB8054E0-2D76-4C97-A649-59AAB3355F67}"/>
    <cellStyle name="ปกติ 11 44" xfId="669" xr:uid="{CDD35486-3E48-4C47-B565-0DEDA09FAEC8}"/>
    <cellStyle name="ปกติ 11 45" xfId="670" xr:uid="{5C3F124F-827A-4DEA-B6DF-354604EE3615}"/>
    <cellStyle name="ปกติ 11 46" xfId="671" xr:uid="{2FFC7FF9-AA0D-4A17-AF1F-DD9DEF99B71A}"/>
    <cellStyle name="ปกติ 11 47" xfId="672" xr:uid="{BBBFE704-451C-49EC-8CA6-D0DEB04C60C0}"/>
    <cellStyle name="ปกติ 11 48" xfId="673" xr:uid="{E47543AD-2F32-4745-A541-8B7C682B39A4}"/>
    <cellStyle name="ปกติ 11 49" xfId="674" xr:uid="{C88B65EB-DAC4-4C2A-96D5-FA3964BA84C3}"/>
    <cellStyle name="ปกติ 11 5" xfId="675" xr:uid="{AB4ED31A-7513-406D-A414-DB31F64F4437}"/>
    <cellStyle name="ปกติ 11 50" xfId="676" xr:uid="{53307150-FBD7-4B7A-AE10-35A8D61EFBE6}"/>
    <cellStyle name="ปกติ 11 51" xfId="677" xr:uid="{C4284B5E-06E5-4791-B851-8A593874BC78}"/>
    <cellStyle name="ปกติ 11 52" xfId="678" xr:uid="{29D5FDBD-27A1-44EF-8436-A57381247A31}"/>
    <cellStyle name="ปกติ 11 53" xfId="679" xr:uid="{339EBA27-284E-4F5B-902A-28FE243BD570}"/>
    <cellStyle name="ปกติ 11 54" xfId="680" xr:uid="{AA201220-1072-4549-8A10-CB2C13E7FA96}"/>
    <cellStyle name="ปกติ 11 55" xfId="681" xr:uid="{857363B9-8C7B-4A1E-B8C4-43E4E847AAE3}"/>
    <cellStyle name="ปกติ 11 56" xfId="682" xr:uid="{BA01EFA5-C254-43A9-82C8-D057F6251C47}"/>
    <cellStyle name="ปกติ 11 57" xfId="683" xr:uid="{248FC89E-C232-4F50-8123-46318ED575BB}"/>
    <cellStyle name="ปกติ 11 58" xfId="684" xr:uid="{98362EBF-FC34-45E5-9334-BB133FFF07E6}"/>
    <cellStyle name="ปกติ 11 59" xfId="685" xr:uid="{647F4F0B-BFD3-4A95-A620-E056794AAF10}"/>
    <cellStyle name="ปกติ 11 6" xfId="686" xr:uid="{8CDBC650-D04E-496F-A4AF-BD265ED3725E}"/>
    <cellStyle name="ปกติ 11 60" xfId="687" xr:uid="{7DAB1BAA-49AF-40BA-B269-81F24A74DBEB}"/>
    <cellStyle name="ปกติ 11 61" xfId="688" xr:uid="{0C80E0CB-9149-493E-9E00-971647BC151B}"/>
    <cellStyle name="ปกติ 11 62" xfId="689" xr:uid="{AECDEA3D-0D1B-443B-8DBA-AC0DEA172666}"/>
    <cellStyle name="ปกติ 11 63" xfId="690" xr:uid="{9B03259F-03EC-45AB-A6C3-7AD952E32786}"/>
    <cellStyle name="ปกติ 11 64" xfId="691" xr:uid="{72FA4863-5105-4A37-AACC-1C0337A8B08E}"/>
    <cellStyle name="ปกติ 11 65" xfId="692" xr:uid="{2234F1DD-369C-4204-BBC6-5CDE1C32CFBD}"/>
    <cellStyle name="ปกติ 11 66" xfId="693" xr:uid="{E1C8D88D-6F23-45FE-B491-BF1F7D32D9DF}"/>
    <cellStyle name="ปกติ 11 67" xfId="694" xr:uid="{30059170-B0F3-4B0C-9729-4969C450AEFD}"/>
    <cellStyle name="ปกติ 11 68" xfId="695" xr:uid="{40544B2E-9021-4314-9865-4011B0505DBE}"/>
    <cellStyle name="ปกติ 11 69" xfId="696" xr:uid="{DE7C5900-FE29-4749-8DC6-A370EE7693E8}"/>
    <cellStyle name="ปกติ 11 7" xfId="697" xr:uid="{B2326F20-AF46-42CD-A823-7AD230807208}"/>
    <cellStyle name="ปกติ 11 8" xfId="698" xr:uid="{B751C5BF-1828-487F-81A7-F1F161E5BAA6}"/>
    <cellStyle name="ปกติ 11 9" xfId="699" xr:uid="{E8A96947-15FC-4DD0-AB2B-F47C5A5A0A41}"/>
    <cellStyle name="ปกติ 11_Asia Metal Y2008" xfId="700" xr:uid="{DD7137BC-0202-4F34-9959-7B0D07D7D306}"/>
    <cellStyle name="ปกติ 12" xfId="701" xr:uid="{2094E8BD-AADA-4E35-8A69-0E56EAE9D497}"/>
    <cellStyle name="ปกติ 12 10" xfId="702" xr:uid="{414E8663-D6CE-4694-9555-A3E5DB2F6691}"/>
    <cellStyle name="ปกติ 12 11" xfId="703" xr:uid="{6034AE16-BABD-4EF7-9A54-A3DB9CF3CBC5}"/>
    <cellStyle name="ปกติ 12 12" xfId="704" xr:uid="{5C2FBC2F-D740-43D4-BADF-780562A274A1}"/>
    <cellStyle name="ปกติ 12 13" xfId="705" xr:uid="{EC09B672-5207-48C9-A115-8DE3234836EB}"/>
    <cellStyle name="ปกติ 12 14" xfId="706" xr:uid="{A9A6526E-C0E5-41DB-9CFF-0980C5D308D2}"/>
    <cellStyle name="ปกติ 12 15" xfId="707" xr:uid="{F895EFC9-7F9E-40FC-8AF2-2B378039A5FB}"/>
    <cellStyle name="ปกติ 12 16" xfId="708" xr:uid="{B45250C2-D76B-4183-91F5-01FAE355EAB9}"/>
    <cellStyle name="ปกติ 12 17" xfId="709" xr:uid="{27BAED5C-E29B-4184-BC38-AF6EB4360555}"/>
    <cellStyle name="ปกติ 12 18" xfId="710" xr:uid="{820C5DD8-87FA-4F2E-A7F3-41CF38F2B558}"/>
    <cellStyle name="ปกติ 12 19" xfId="711" xr:uid="{507B9370-F4C4-4759-8CB2-D81ED3C0DB05}"/>
    <cellStyle name="ปกติ 12 2" xfId="712" xr:uid="{32F91828-DB90-4BAE-82BD-978B4A3FCB96}"/>
    <cellStyle name="ปกติ 12 20" xfId="713" xr:uid="{9DD1733F-9076-4C62-9F71-9610928FE184}"/>
    <cellStyle name="ปกติ 12 21" xfId="714" xr:uid="{E763C922-8AAA-461D-9917-D7AD48FB27A7}"/>
    <cellStyle name="ปกติ 12 22" xfId="715" xr:uid="{667F2803-0BB6-48BF-86B0-0067FEE16267}"/>
    <cellStyle name="ปกติ 12 23" xfId="716" xr:uid="{AA0ECE61-5156-4BDC-A450-6DAE402914D3}"/>
    <cellStyle name="ปกติ 12 24" xfId="717" xr:uid="{BB1FE415-6AB6-459E-BC95-0357BF28EDB5}"/>
    <cellStyle name="ปกติ 12 25" xfId="718" xr:uid="{F6694DA3-D9B2-4449-BEFB-DDB75A3F1D63}"/>
    <cellStyle name="ปกติ 12 26" xfId="719" xr:uid="{68F25C26-D0D9-426A-A3D4-E1B09B1E43D7}"/>
    <cellStyle name="ปกติ 12 27" xfId="720" xr:uid="{5D4801E0-FEBE-433C-8370-198D4274F35F}"/>
    <cellStyle name="ปกติ 12 28" xfId="721" xr:uid="{171D8744-AA0C-429D-81C9-C5DF4F44E9D3}"/>
    <cellStyle name="ปกติ 12 29" xfId="722" xr:uid="{45B66479-1447-4803-942F-B9A089292C4A}"/>
    <cellStyle name="ปกติ 12 3" xfId="723" xr:uid="{EE833890-9B27-4CDB-967A-917CDD202BF4}"/>
    <cellStyle name="ปกติ 12 30" xfId="724" xr:uid="{85C42387-75EE-4183-B9F6-B0C2F01F2659}"/>
    <cellStyle name="ปกติ 12 31" xfId="725" xr:uid="{4A4E39BF-2B90-46AF-86C7-D2ECDCFE2F0B}"/>
    <cellStyle name="ปกติ 12 32" xfId="726" xr:uid="{9E8F9BA6-FA99-41CC-932B-3CB82626FC7D}"/>
    <cellStyle name="ปกติ 12 33" xfId="727" xr:uid="{5DEE1D8F-2C49-4E9B-B133-AF14B26760A0}"/>
    <cellStyle name="ปกติ 12 34" xfId="728" xr:uid="{C4B84BE4-9290-4612-B1C7-1034BC03427F}"/>
    <cellStyle name="ปกติ 12 35" xfId="729" xr:uid="{40A58D92-EE80-49F1-A7EB-208C9627F93E}"/>
    <cellStyle name="ปกติ 12 36" xfId="730" xr:uid="{70DD4DC7-D1DF-420D-A89F-D7BC19AF1877}"/>
    <cellStyle name="ปกติ 12 37" xfId="731" xr:uid="{4AAD24B4-07FF-4A07-93A2-FFCF31701B50}"/>
    <cellStyle name="ปกติ 12 38" xfId="732" xr:uid="{0FC6E0DC-8369-41BD-881E-6B72B195B7C7}"/>
    <cellStyle name="ปกติ 12 39" xfId="733" xr:uid="{6005E43B-E3DC-4613-B2ED-1852E079ED1C}"/>
    <cellStyle name="ปกติ 12 4" xfId="734" xr:uid="{67C63EF8-4707-4D67-9644-6DE93F1A0E2E}"/>
    <cellStyle name="ปกติ 12 40" xfId="735" xr:uid="{83CF8886-0717-4B72-930A-329E1A0F4A06}"/>
    <cellStyle name="ปกติ 12 41" xfId="736" xr:uid="{66293091-E977-4D34-9CBB-F2B1B50A65B6}"/>
    <cellStyle name="ปกติ 12 42" xfId="737" xr:uid="{4709D0CC-FA5C-4105-B907-132F26D706F8}"/>
    <cellStyle name="ปกติ 12 43" xfId="738" xr:uid="{D1BEECE9-CD48-458F-93D7-2B4512DC630E}"/>
    <cellStyle name="ปกติ 12 44" xfId="739" xr:uid="{38CF47E1-EC98-4CEB-9EBD-487DCE56D2E5}"/>
    <cellStyle name="ปกติ 12 45" xfId="740" xr:uid="{85D6C80A-D8CC-4682-819E-A477F6C9221B}"/>
    <cellStyle name="ปกติ 12 46" xfId="741" xr:uid="{A8624BDE-E28A-4F93-AF07-FD2E85209C94}"/>
    <cellStyle name="ปกติ 12 47" xfId="742" xr:uid="{C98B73FD-D3AA-4B0A-BDE4-0524C72351F4}"/>
    <cellStyle name="ปกติ 12 48" xfId="743" xr:uid="{49E8FEF0-0933-43E9-A9FD-B4324F607021}"/>
    <cellStyle name="ปกติ 12 49" xfId="744" xr:uid="{09C21FF8-0473-4D24-8630-F674DB23125B}"/>
    <cellStyle name="ปกติ 12 5" xfId="745" xr:uid="{BF426BD5-7A08-42AB-AC13-E05E60A58868}"/>
    <cellStyle name="ปกติ 12 50" xfId="746" xr:uid="{EE57AEE5-0F43-417D-B06A-FA592CD51351}"/>
    <cellStyle name="ปกติ 12 51" xfId="747" xr:uid="{CFACA44A-C921-4B5C-A2F7-2779045CDDC5}"/>
    <cellStyle name="ปกติ 12 52" xfId="748" xr:uid="{3DA0E631-1762-4359-8ECD-D71ED1E7B75C}"/>
    <cellStyle name="ปกติ 12 53" xfId="749" xr:uid="{FA789AC5-0B25-4DBB-9605-C0D41F26AF85}"/>
    <cellStyle name="ปกติ 12 54" xfId="750" xr:uid="{A258D6E8-A857-456E-AF5D-3C757B0D71EE}"/>
    <cellStyle name="ปกติ 12 55" xfId="751" xr:uid="{C8DA0E00-3926-410A-9B9C-12F8EB90E793}"/>
    <cellStyle name="ปกติ 12 56" xfId="752" xr:uid="{AB61517B-6A23-42D4-868A-0BF25A1384AF}"/>
    <cellStyle name="ปกติ 12 57" xfId="753" xr:uid="{D0F08577-A3E3-479F-A826-503C8204C8EB}"/>
    <cellStyle name="ปกติ 12 58" xfId="754" xr:uid="{CD36D3C2-F5E5-4C36-A1CE-785809CE06C1}"/>
    <cellStyle name="ปกติ 12 59" xfId="755" xr:uid="{9B93ADD5-8567-4C13-A703-1ACC00ADE6A1}"/>
    <cellStyle name="ปกติ 12 6" xfId="756" xr:uid="{76C1F545-9DFB-4A32-BA12-F1349985CCBB}"/>
    <cellStyle name="ปกติ 12 60" xfId="757" xr:uid="{278C8133-40D9-4FFC-9C59-BC1D0CA66560}"/>
    <cellStyle name="ปกติ 12 61" xfId="758" xr:uid="{3EE50F2D-9606-45E1-AC1D-8D3644BA4628}"/>
    <cellStyle name="ปกติ 12 62" xfId="759" xr:uid="{321FBA57-2ED0-4DBD-8A98-D0FC7E3BF534}"/>
    <cellStyle name="ปกติ 12 63" xfId="760" xr:uid="{3AC82CD5-C87D-46F2-A837-E38CE5EF08B0}"/>
    <cellStyle name="ปกติ 12 64" xfId="761" xr:uid="{CE5F7173-49D1-40A4-8477-D0D61605EA16}"/>
    <cellStyle name="ปกติ 12 65" xfId="762" xr:uid="{0F88B264-24E0-46A0-BB5F-95DF10CB6CEE}"/>
    <cellStyle name="ปกติ 12 66" xfId="763" xr:uid="{E2E3913C-4577-4D0A-9D00-2C99CCA35B39}"/>
    <cellStyle name="ปกติ 12 67" xfId="764" xr:uid="{ACBD7C94-A14C-448D-B3BB-B9F81E1B3123}"/>
    <cellStyle name="ปกติ 12 68" xfId="765" xr:uid="{6844F049-BD56-4EE1-B1AB-C9DD36822B42}"/>
    <cellStyle name="ปกติ 12 69" xfId="766" xr:uid="{481EA125-42D2-4732-8C9E-C54E96BCA3AE}"/>
    <cellStyle name="ปกติ 12 7" xfId="767" xr:uid="{EEE30839-1D78-4B40-840D-FF78B7AE4293}"/>
    <cellStyle name="ปกติ 12 8" xfId="768" xr:uid="{A961850A-003F-4261-BFCE-D02C4B18D9C3}"/>
    <cellStyle name="ปกติ 12 9" xfId="769" xr:uid="{0065F45E-AE32-4709-A637-9A64CDBFC5A7}"/>
    <cellStyle name="ปกติ 12_Asia Metal Y2008" xfId="770" xr:uid="{D6B888CB-4017-4DA2-8084-FC1570D3BCB0}"/>
    <cellStyle name="ปกติ 13" xfId="771" xr:uid="{4055E949-6C53-47AF-8649-2EA6E564253F}"/>
    <cellStyle name="ปกติ 13 10" xfId="772" xr:uid="{8EEE61C4-B603-4FA0-9846-506A6645054C}"/>
    <cellStyle name="ปกติ 13 11" xfId="773" xr:uid="{AC599DEF-07E1-4C01-82F9-50FEA52D3C51}"/>
    <cellStyle name="ปกติ 13 12" xfId="774" xr:uid="{7AA6AB00-EB03-425D-BA83-BF7842CDADAC}"/>
    <cellStyle name="ปกติ 13 13" xfId="775" xr:uid="{72017C54-3511-4285-9B30-D115F535E027}"/>
    <cellStyle name="ปกติ 13 14" xfId="776" xr:uid="{D8F8DF96-265E-47B8-A24A-5F05BE37ABC2}"/>
    <cellStyle name="ปกติ 13 15" xfId="777" xr:uid="{A22D5985-415C-427E-B555-5B2A654BEA0D}"/>
    <cellStyle name="ปกติ 13 16" xfId="778" xr:uid="{460ACC59-D28C-4EEE-8D83-7B86A2E23968}"/>
    <cellStyle name="ปกติ 13 17" xfId="779" xr:uid="{22B7B9A5-F2D1-4B26-AFF8-66A75F4DA401}"/>
    <cellStyle name="ปกติ 13 18" xfId="780" xr:uid="{504AE446-2DFE-4641-BAA0-5F997EC44BE7}"/>
    <cellStyle name="ปกติ 13 19" xfId="781" xr:uid="{81AFCEAA-8880-44BE-A960-8AA3A462EA60}"/>
    <cellStyle name="ปกติ 13 2" xfId="782" xr:uid="{D06B2273-8620-4BC7-9002-D030150014CF}"/>
    <cellStyle name="ปกติ 13 20" xfId="783" xr:uid="{1F5DE6F0-6938-4917-8D14-ED5054601C24}"/>
    <cellStyle name="ปกติ 13 21" xfId="784" xr:uid="{61C68BBB-703C-4148-8C9E-26167F16B3DB}"/>
    <cellStyle name="ปกติ 13 22" xfId="785" xr:uid="{18699488-9CD5-40A8-A6E9-C0F93E72208D}"/>
    <cellStyle name="ปกติ 13 23" xfId="786" xr:uid="{5872E3B8-C58A-4B0F-B7B2-0D13D940DC58}"/>
    <cellStyle name="ปกติ 13 24" xfId="787" xr:uid="{E84D6D94-1155-47C9-B231-5A4B97BBA508}"/>
    <cellStyle name="ปกติ 13 25" xfId="788" xr:uid="{4A3C41B9-A1E9-4B08-81E2-1A903AA52DA3}"/>
    <cellStyle name="ปกติ 13 26" xfId="789" xr:uid="{12E856DB-B418-4BB0-810C-816B8D00828C}"/>
    <cellStyle name="ปกติ 13 27" xfId="790" xr:uid="{6F09AA2A-C590-4E72-838C-9D19B148F6C9}"/>
    <cellStyle name="ปกติ 13 28" xfId="791" xr:uid="{FCD4F509-BE9B-4BAC-9616-80738C45FB86}"/>
    <cellStyle name="ปกติ 13 29" xfId="792" xr:uid="{E5C3F88A-152C-42BD-AB7B-B14CBA0B2DDE}"/>
    <cellStyle name="ปกติ 13 3" xfId="793" xr:uid="{09F0B670-DFD3-49BD-9BBA-5AAFA9B84F73}"/>
    <cellStyle name="ปกติ 13 30" xfId="794" xr:uid="{460CD826-911C-466C-810D-A2F25F0B6939}"/>
    <cellStyle name="ปกติ 13 31" xfId="795" xr:uid="{5D6B3303-B6E8-4463-A9F3-D452D7A3E84B}"/>
    <cellStyle name="ปกติ 13 32" xfId="796" xr:uid="{2DB9C95F-5D3F-4AE5-9C27-75D1770FBFA9}"/>
    <cellStyle name="ปกติ 13 33" xfId="797" xr:uid="{3F7FCA87-86F6-433B-86B7-9762C510F642}"/>
    <cellStyle name="ปกติ 13 34" xfId="798" xr:uid="{E2DB8603-9EF8-411C-AC2A-89B2D9BBB09B}"/>
    <cellStyle name="ปกติ 13 35" xfId="799" xr:uid="{E1DE8847-F7E5-4FB3-8230-68C491AE1047}"/>
    <cellStyle name="ปกติ 13 36" xfId="800" xr:uid="{43263E2A-8706-489B-9FCD-3A116BA47303}"/>
    <cellStyle name="ปกติ 13 37" xfId="801" xr:uid="{77D5B8F4-6B0C-42E1-B81D-2C27D99C431C}"/>
    <cellStyle name="ปกติ 13 38" xfId="802" xr:uid="{F4AFADF5-DB45-4071-BF3D-FA7BA2F4366C}"/>
    <cellStyle name="ปกติ 13 39" xfId="803" xr:uid="{3BD19F2D-B9D5-4553-A1B3-FF2BA7115AD7}"/>
    <cellStyle name="ปกติ 13 4" xfId="804" xr:uid="{E718993C-4076-4939-A389-1924CA799802}"/>
    <cellStyle name="ปกติ 13 40" xfId="805" xr:uid="{AB9F4197-DFE8-4DF4-B3C9-C52341F644E0}"/>
    <cellStyle name="ปกติ 13 41" xfId="806" xr:uid="{689FFDA2-195E-4C0A-80C1-8CF3839838EA}"/>
    <cellStyle name="ปกติ 13 42" xfId="807" xr:uid="{846AEDB9-7F94-479D-8F08-2341E6C91971}"/>
    <cellStyle name="ปกติ 13 43" xfId="808" xr:uid="{D9942BF4-9F4C-4298-90EE-84808DCFE6FF}"/>
    <cellStyle name="ปกติ 13 44" xfId="809" xr:uid="{FE20F6D8-708E-42C5-AEF0-55B0902DEF8C}"/>
    <cellStyle name="ปกติ 13 45" xfId="810" xr:uid="{8B17F8F6-51A9-4737-84B6-8D552F482319}"/>
    <cellStyle name="ปกติ 13 46" xfId="811" xr:uid="{0E5D2981-407C-4DE2-AED6-1460FEFBC82F}"/>
    <cellStyle name="ปกติ 13 47" xfId="812" xr:uid="{0647DC79-9DAA-4726-B5A4-F06483973C1B}"/>
    <cellStyle name="ปกติ 13 48" xfId="813" xr:uid="{88775497-FDC3-4070-AD27-EF066CFD8745}"/>
    <cellStyle name="ปกติ 13 49" xfId="814" xr:uid="{93408EE9-BE98-4156-BEE5-9E3BF923CAC6}"/>
    <cellStyle name="ปกติ 13 5" xfId="815" xr:uid="{3A7F92F4-8D90-40F4-A33E-92C21202C2BD}"/>
    <cellStyle name="ปกติ 13 50" xfId="816" xr:uid="{5E1289AB-16C0-4240-A5CA-3460B469CCF8}"/>
    <cellStyle name="ปกติ 13 51" xfId="817" xr:uid="{95933B4F-A64A-48ED-A01D-693D644281AA}"/>
    <cellStyle name="ปกติ 13 52" xfId="818" xr:uid="{C2C23E55-90AE-4589-9C35-E94F067C4CFE}"/>
    <cellStyle name="ปกติ 13 53" xfId="819" xr:uid="{EB9B936A-B787-4902-860A-1631EAC0D698}"/>
    <cellStyle name="ปกติ 13 54" xfId="820" xr:uid="{04A92B31-DA30-423D-A023-472A26E9084C}"/>
    <cellStyle name="ปกติ 13 55" xfId="821" xr:uid="{E7461E27-F02E-410F-BB17-0C1A2AF9DEB9}"/>
    <cellStyle name="ปกติ 13 56" xfId="822" xr:uid="{993B8530-DC49-4A18-864F-BD572E39E60A}"/>
    <cellStyle name="ปกติ 13 57" xfId="823" xr:uid="{FE05BC6F-F98A-446B-BFEB-52F987B90764}"/>
    <cellStyle name="ปกติ 13 58" xfId="824" xr:uid="{56E2D4AE-1191-4FB9-8D23-83642A57538A}"/>
    <cellStyle name="ปกติ 13 59" xfId="825" xr:uid="{F35A916E-DA5F-4DCE-9A75-1D62CB0645A5}"/>
    <cellStyle name="ปกติ 13 6" xfId="826" xr:uid="{9B417F27-0C71-423D-9E54-8EBFF7D5255A}"/>
    <cellStyle name="ปกติ 13 60" xfId="827" xr:uid="{36D51631-4A34-4918-A1FD-657E0D28FD7B}"/>
    <cellStyle name="ปกติ 13 61" xfId="828" xr:uid="{8EF146FF-77AA-41B3-9720-5AC1E25A83B4}"/>
    <cellStyle name="ปกติ 13 62" xfId="829" xr:uid="{0395FC3E-25FF-4379-8383-6B9552A8C5D5}"/>
    <cellStyle name="ปกติ 13 63" xfId="830" xr:uid="{EAB5A1E5-591E-4AE0-99BE-D27417834000}"/>
    <cellStyle name="ปกติ 13 64" xfId="831" xr:uid="{7934C845-B433-4E98-BC6B-03AE52006E0F}"/>
    <cellStyle name="ปกติ 13 65" xfId="832" xr:uid="{BB2E6989-AB36-4782-AF4E-2F65D8F0193A}"/>
    <cellStyle name="ปกติ 13 66" xfId="833" xr:uid="{1342ACA1-EAF4-4EEF-B88E-87AECE6FB6EC}"/>
    <cellStyle name="ปกติ 13 67" xfId="834" xr:uid="{6D3C1D02-D989-44C9-AF4B-5B126E053EB8}"/>
    <cellStyle name="ปกติ 13 68" xfId="835" xr:uid="{F17D909D-6C1C-486C-A705-B26E9EE327A6}"/>
    <cellStyle name="ปกติ 13 69" xfId="836" xr:uid="{4F40FA46-ED22-456F-8B1F-408CD1E13B66}"/>
    <cellStyle name="ปกติ 13 7" xfId="837" xr:uid="{EA6C9893-3E7E-40CD-93F1-3E57612BAF6E}"/>
    <cellStyle name="ปกติ 13 8" xfId="838" xr:uid="{B6674F0D-21C7-423D-976F-DC55474871DF}"/>
    <cellStyle name="ปกติ 13 9" xfId="839" xr:uid="{E15113E9-82AF-4F4D-8789-1755A54358B0}"/>
    <cellStyle name="ปกติ 13_Asia Metal Y2008" xfId="840" xr:uid="{3C3F5EDD-F5B3-4BEA-B1CD-9760E17D0B4B}"/>
    <cellStyle name="ปกติ 14" xfId="841" xr:uid="{F4DB9E10-71E2-4635-A9FC-4A2CB7EFBD27}"/>
    <cellStyle name="ปกติ 14 10" xfId="842" xr:uid="{8B31C6E5-874E-440B-85B0-1FA20107326D}"/>
    <cellStyle name="ปกติ 14 11" xfId="843" xr:uid="{199DF8AA-57FD-4EF9-8B1B-4BDCEFEC7BE4}"/>
    <cellStyle name="ปกติ 14 12" xfId="844" xr:uid="{786873C8-BB3F-4DB2-B444-5DA50CEC5F7A}"/>
    <cellStyle name="ปกติ 14 13" xfId="845" xr:uid="{A55D31BD-03F1-499E-857D-93E726163CFF}"/>
    <cellStyle name="ปกติ 14 14" xfId="846" xr:uid="{BBCD560F-7C95-4A2F-A222-3933BF1F0354}"/>
    <cellStyle name="ปกติ 14 15" xfId="847" xr:uid="{EFC805D6-9397-425C-9448-8A91D8C45BD0}"/>
    <cellStyle name="ปกติ 14 16" xfId="848" xr:uid="{D08BE12F-A3A9-4189-86E3-F8E186FBE235}"/>
    <cellStyle name="ปกติ 14 17" xfId="849" xr:uid="{C0006D3D-1065-4519-90A3-802979DEB46E}"/>
    <cellStyle name="ปกติ 14 18" xfId="850" xr:uid="{592E0DB3-EF3A-428D-9E37-67EB4009104B}"/>
    <cellStyle name="ปกติ 14 19" xfId="851" xr:uid="{8B2034A6-F14C-44D0-A379-9AFB7654AE09}"/>
    <cellStyle name="ปกติ 14 2" xfId="852" xr:uid="{968E86D1-C233-4FDA-BEDF-3D2741C3FF91}"/>
    <cellStyle name="ปกติ 14 20" xfId="853" xr:uid="{F5AB2983-B5A9-4EF6-AB58-5472A7D5C327}"/>
    <cellStyle name="ปกติ 14 21" xfId="854" xr:uid="{E22EBB70-062C-4BE9-AF85-0E32CD1E87DA}"/>
    <cellStyle name="ปกติ 14 22" xfId="855" xr:uid="{BCB7FCD8-6217-4147-9BDB-10F34BCFDAC0}"/>
    <cellStyle name="ปกติ 14 23" xfId="856" xr:uid="{F17C5BE2-3DCF-4BD6-A233-2D3DF371DF09}"/>
    <cellStyle name="ปกติ 14 24" xfId="857" xr:uid="{1CFAAB0D-7543-42F1-8310-F1B95F21DA62}"/>
    <cellStyle name="ปกติ 14 25" xfId="858" xr:uid="{E1EF2BC5-DB1A-4EE6-B299-4E88E5B80142}"/>
    <cellStyle name="ปกติ 14 26" xfId="859" xr:uid="{53FC07AA-0FC2-41E1-8FA0-B63107CA52E7}"/>
    <cellStyle name="ปกติ 14 27" xfId="860" xr:uid="{AC9D1650-509D-4590-8443-1F052EC00AC3}"/>
    <cellStyle name="ปกติ 14 28" xfId="861" xr:uid="{0ECAB4BD-24F2-4E15-A0B2-60C21BF6717D}"/>
    <cellStyle name="ปกติ 14 29" xfId="862" xr:uid="{A8BDFF76-D06A-49A7-B039-E0CA236B0D19}"/>
    <cellStyle name="ปกติ 14 3" xfId="863" xr:uid="{AD0A8727-71B9-4CDB-B7C7-D2955193B51C}"/>
    <cellStyle name="ปกติ 14 30" xfId="864" xr:uid="{956D4171-8AEF-41F8-B391-DDE4948178BA}"/>
    <cellStyle name="ปกติ 14 31" xfId="865" xr:uid="{B8CD54AF-6FE5-4F6D-94F7-A558AE0F9D84}"/>
    <cellStyle name="ปกติ 14 32" xfId="866" xr:uid="{BA3CAD44-FB9D-4BA2-8389-FB627483E7A6}"/>
    <cellStyle name="ปกติ 14 33" xfId="867" xr:uid="{6EFCFFFA-041C-4E01-BDBF-E9A707675422}"/>
    <cellStyle name="ปกติ 14 34" xfId="868" xr:uid="{5368AC9D-8189-450D-8A4C-60BDB2A4B5C2}"/>
    <cellStyle name="ปกติ 14 35" xfId="869" xr:uid="{86D389FF-C35C-40D3-AC09-576EEA459BE7}"/>
    <cellStyle name="ปกติ 14 36" xfId="870" xr:uid="{3CEE5EA8-BD45-4ADC-BA21-0C83D2D297F4}"/>
    <cellStyle name="ปกติ 14 37" xfId="871" xr:uid="{784A710C-8CAF-4429-94D4-06ACAC0E484D}"/>
    <cellStyle name="ปกติ 14 38" xfId="872" xr:uid="{D0678411-D8C3-4799-B7E4-C5ED2BE5EC6D}"/>
    <cellStyle name="ปกติ 14 39" xfId="873" xr:uid="{AD74F094-E14C-4D57-A53B-859E4113A7C8}"/>
    <cellStyle name="ปกติ 14 4" xfId="874" xr:uid="{C19D3431-FB40-4F23-9B87-7132B78B07CA}"/>
    <cellStyle name="ปกติ 14 40" xfId="875" xr:uid="{41EEBC83-D20F-4954-AFDA-8D307972DC3C}"/>
    <cellStyle name="ปกติ 14 41" xfId="876" xr:uid="{268B9AC2-06A1-4065-8F4F-7EADCCC1BF66}"/>
    <cellStyle name="ปกติ 14 42" xfId="877" xr:uid="{0E164C41-71EB-45BE-9079-31B00E485571}"/>
    <cellStyle name="ปกติ 14 43" xfId="878" xr:uid="{D1169156-8BDC-4061-BD49-C722110A4EE2}"/>
    <cellStyle name="ปกติ 14 44" xfId="879" xr:uid="{73ECEF55-70D9-4304-999C-8E1F642D4468}"/>
    <cellStyle name="ปกติ 14 45" xfId="880" xr:uid="{F8E8D3D8-4960-4BE8-80AD-1C0455763A47}"/>
    <cellStyle name="ปกติ 14 46" xfId="881" xr:uid="{4DAA836C-520A-42D0-AFDD-15152D53B1BC}"/>
    <cellStyle name="ปกติ 14 47" xfId="882" xr:uid="{EE5141D1-1B90-4082-843F-9F5E7D95D016}"/>
    <cellStyle name="ปกติ 14 48" xfId="883" xr:uid="{B65A5C22-BCA9-4F15-B3F6-DD82E674E8EC}"/>
    <cellStyle name="ปกติ 14 49" xfId="884" xr:uid="{D7EF2AAD-4676-4402-B89C-DAC732296F59}"/>
    <cellStyle name="ปกติ 14 5" xfId="885" xr:uid="{F8CC0434-B881-449D-ACED-42EA65BEC2F1}"/>
    <cellStyle name="ปกติ 14 50" xfId="886" xr:uid="{C552FA37-EF47-43C8-8AD4-23F8179FBDB1}"/>
    <cellStyle name="ปกติ 14 51" xfId="887" xr:uid="{87EF5E19-3DD5-41E9-85A1-A6342B821732}"/>
    <cellStyle name="ปกติ 14 52" xfId="888" xr:uid="{38822C54-AA9C-4930-A709-B8260F254BA8}"/>
    <cellStyle name="ปกติ 14 53" xfId="889" xr:uid="{3798D627-D604-42DE-B739-C8847BBD65C9}"/>
    <cellStyle name="ปกติ 14 54" xfId="890" xr:uid="{93C83D32-1C4E-4E98-B246-F569E8524724}"/>
    <cellStyle name="ปกติ 14 55" xfId="891" xr:uid="{BCFDE494-BD3C-47B3-B370-7765A572AF13}"/>
    <cellStyle name="ปกติ 14 56" xfId="892" xr:uid="{7A631CC1-E73C-41E2-AE9C-8E873F5677FE}"/>
    <cellStyle name="ปกติ 14 57" xfId="893" xr:uid="{25173CB5-99F7-4281-8FAB-4595B2B0388E}"/>
    <cellStyle name="ปกติ 14 58" xfId="894" xr:uid="{5E02D097-FC48-4D38-9DC3-75EA658AE4B7}"/>
    <cellStyle name="ปกติ 14 59" xfId="895" xr:uid="{A1B2FD2E-3ABA-400D-8098-B748DED08661}"/>
    <cellStyle name="ปกติ 14 6" xfId="896" xr:uid="{1B33EE0D-7F0E-481E-8780-7C6BA4BD8441}"/>
    <cellStyle name="ปกติ 14 60" xfId="897" xr:uid="{A6192AFA-F5A3-4F76-8F73-0CBB6309FCE4}"/>
    <cellStyle name="ปกติ 14 61" xfId="898" xr:uid="{064D60F1-2C0A-4662-9E74-F7BBEF466366}"/>
    <cellStyle name="ปกติ 14 62" xfId="899" xr:uid="{FF2B0F3E-9B68-4B62-989C-577601AACD68}"/>
    <cellStyle name="ปกติ 14 63" xfId="900" xr:uid="{8BA151F7-7B14-47D8-BBB4-69B4DBBF9E11}"/>
    <cellStyle name="ปกติ 14 64" xfId="901" xr:uid="{37CC674F-E474-4E60-B802-A96B62717BD8}"/>
    <cellStyle name="ปกติ 14 65" xfId="902" xr:uid="{374F2F3C-3599-45FB-898E-39EBC4DDCDA7}"/>
    <cellStyle name="ปกติ 14 66" xfId="903" xr:uid="{34F4EDD1-FF6C-42C0-A505-8795F92A6C5A}"/>
    <cellStyle name="ปกติ 14 67" xfId="904" xr:uid="{F4AE7F55-41E2-4300-8662-AFB5A57DEEE5}"/>
    <cellStyle name="ปกติ 14 68" xfId="905" xr:uid="{C0999890-2CFE-4229-9FB1-ED831AA1E406}"/>
    <cellStyle name="ปกติ 14 69" xfId="906" xr:uid="{D1469C4F-1893-44AA-88FB-6FC72033E8DF}"/>
    <cellStyle name="ปกติ 14 7" xfId="907" xr:uid="{161A1FD3-3F9B-4A41-8204-24F58878EB37}"/>
    <cellStyle name="ปกติ 14 8" xfId="908" xr:uid="{EBCDBDD1-4BAE-4F58-8341-980AA60759DA}"/>
    <cellStyle name="ปกติ 14 9" xfId="909" xr:uid="{3E956896-9B4B-4CB1-8236-DEEC3ED5468E}"/>
    <cellStyle name="ปกติ 14_Asia Metal Y2008" xfId="910" xr:uid="{F3821A51-95FD-4CE3-BE20-DB0359EEB9FD}"/>
    <cellStyle name="ปกติ 15" xfId="911" xr:uid="{FDDE2EA8-1CE2-4320-85CE-7025B94CF1F5}"/>
    <cellStyle name="ปกติ 15 10" xfId="912" xr:uid="{B6D50C0E-4BC0-43F6-97B9-ED6EA1C35373}"/>
    <cellStyle name="ปกติ 15 11" xfId="913" xr:uid="{416F05BF-7783-42A7-AE5A-FE6800B12408}"/>
    <cellStyle name="ปกติ 15 12" xfId="914" xr:uid="{712D2734-28A5-4025-9FCD-FE752A2D80FC}"/>
    <cellStyle name="ปกติ 15 13" xfId="915" xr:uid="{376B13EC-2D9F-4EC3-B0AC-A373C8B94106}"/>
    <cellStyle name="ปกติ 15 14" xfId="916" xr:uid="{00F5373A-7523-4451-BAEC-4216EA9177C3}"/>
    <cellStyle name="ปกติ 15 15" xfId="917" xr:uid="{38AF52E6-993B-4BCB-8A13-1620B2EA8715}"/>
    <cellStyle name="ปกติ 15 16" xfId="918" xr:uid="{1594E4F9-F9ED-496A-839B-E24A7AB18CFC}"/>
    <cellStyle name="ปกติ 15 17" xfId="919" xr:uid="{8F332EEC-0BDE-41A3-90B4-AF0A4B925626}"/>
    <cellStyle name="ปกติ 15 18" xfId="920" xr:uid="{8B0C24E5-D086-43FC-87BB-2EFA8E4B4B53}"/>
    <cellStyle name="ปกติ 15 19" xfId="921" xr:uid="{D193A4BA-AD3C-44E3-8628-EB9A3B594BB4}"/>
    <cellStyle name="ปกติ 15 2" xfId="922" xr:uid="{13D1CD8D-63AA-4860-8C8F-86ABB8EB7850}"/>
    <cellStyle name="ปกติ 15 20" xfId="923" xr:uid="{1460AB6D-E160-4493-A5CF-6F77CCC619A0}"/>
    <cellStyle name="ปกติ 15 21" xfId="924" xr:uid="{516581E2-F739-41AA-829F-61B7B9883ECC}"/>
    <cellStyle name="ปกติ 15 22" xfId="925" xr:uid="{D0411FAA-65E7-42E2-8D5B-45ABFE8E61BF}"/>
    <cellStyle name="ปกติ 15 23" xfId="926" xr:uid="{61512D08-D3B2-4945-8FA5-654114E5E989}"/>
    <cellStyle name="ปกติ 15 24" xfId="927" xr:uid="{34134521-F694-4F7E-A4C1-100D13CA04E0}"/>
    <cellStyle name="ปกติ 15 25" xfId="928" xr:uid="{D0E06A04-99DC-4818-9CE7-A4D02F642583}"/>
    <cellStyle name="ปกติ 15 26" xfId="929" xr:uid="{33A88A7C-AA9F-4639-99EA-7963BC7D05C3}"/>
    <cellStyle name="ปกติ 15 27" xfId="930" xr:uid="{C286EEC4-F644-4C36-8652-F2F28D962CE4}"/>
    <cellStyle name="ปกติ 15 28" xfId="931" xr:uid="{60D6CA4E-A8FB-4924-B21B-3B6581233457}"/>
    <cellStyle name="ปกติ 15 29" xfId="932" xr:uid="{36594A85-F3F7-405D-95AD-B7991E4E8A54}"/>
    <cellStyle name="ปกติ 15 3" xfId="933" xr:uid="{A8D077A6-B6DD-4900-BCAC-EF571986F720}"/>
    <cellStyle name="ปกติ 15 30" xfId="934" xr:uid="{4C22B582-AEE4-4973-8EE1-3E4BD685F35D}"/>
    <cellStyle name="ปกติ 15 31" xfId="935" xr:uid="{80A9CE45-39EA-4592-9E2E-36BEFDEAFC2D}"/>
    <cellStyle name="ปกติ 15 32" xfId="936" xr:uid="{3034318E-9B8E-4F01-8DA9-E8F43CC9448D}"/>
    <cellStyle name="ปกติ 15 33" xfId="937" xr:uid="{726E70F9-71E1-45B8-999A-E896B89FA49C}"/>
    <cellStyle name="ปกติ 15 34" xfId="938" xr:uid="{964ADDED-E52E-43B0-9002-0E511D89FDBA}"/>
    <cellStyle name="ปกติ 15 35" xfId="939" xr:uid="{7FAE2BBC-A275-483C-B7C1-5BF027F468EA}"/>
    <cellStyle name="ปกติ 15 36" xfId="940" xr:uid="{F01568E8-C47E-4124-A12E-FDF5CEA9F01C}"/>
    <cellStyle name="ปกติ 15 37" xfId="941" xr:uid="{FC243C47-2654-47A4-85A3-8198C78D3FA2}"/>
    <cellStyle name="ปกติ 15 38" xfId="942" xr:uid="{358988C3-7C58-413D-A6E8-91964D366BAC}"/>
    <cellStyle name="ปกติ 15 39" xfId="943" xr:uid="{7C98F2C2-E76A-46D6-8E46-1A0B03FBCE40}"/>
    <cellStyle name="ปกติ 15 4" xfId="944" xr:uid="{AD24AEE4-A643-4D29-84D2-31BD5AF83EE8}"/>
    <cellStyle name="ปกติ 15 40" xfId="945" xr:uid="{85344AEE-0687-4781-8FC0-72197B7A894D}"/>
    <cellStyle name="ปกติ 15 41" xfId="946" xr:uid="{E44C6F52-334A-44DC-88B4-EE5ED9CA3CA8}"/>
    <cellStyle name="ปกติ 15 42" xfId="947" xr:uid="{B41AD1DA-723B-4F71-8A6B-049722BA70E8}"/>
    <cellStyle name="ปกติ 15 43" xfId="948" xr:uid="{7DE52834-4AED-497B-94D5-18805763B564}"/>
    <cellStyle name="ปกติ 15 44" xfId="949" xr:uid="{84E52EA8-B088-442F-B42D-4311BA8E7403}"/>
    <cellStyle name="ปกติ 15 45" xfId="950" xr:uid="{3F1D1B81-09F7-4FB3-8BA1-5425957FB3D9}"/>
    <cellStyle name="ปกติ 15 46" xfId="951" xr:uid="{ADCAAC54-97BC-4E99-9796-5069BFD65FBE}"/>
    <cellStyle name="ปกติ 15 47" xfId="952" xr:uid="{FF589FCF-E861-4C16-876A-17538D7FD6DF}"/>
    <cellStyle name="ปกติ 15 48" xfId="953" xr:uid="{E6C7FA43-D22D-4605-9DCF-4D03C15B9215}"/>
    <cellStyle name="ปกติ 15 49" xfId="954" xr:uid="{FDD221F2-7DF5-42EB-8786-2212A48F30A4}"/>
    <cellStyle name="ปกติ 15 5" xfId="955" xr:uid="{1C525BE5-295F-488B-8015-3D5CEC208E9B}"/>
    <cellStyle name="ปกติ 15 50" xfId="956" xr:uid="{070AFE8F-ED7C-462B-9267-CC3FEA85547B}"/>
    <cellStyle name="ปกติ 15 51" xfId="957" xr:uid="{9085D345-A862-4F85-840F-E5E445164EDA}"/>
    <cellStyle name="ปกติ 15 52" xfId="958" xr:uid="{0AC4884A-CCE5-424A-814B-3B90EF383589}"/>
    <cellStyle name="ปกติ 15 53" xfId="959" xr:uid="{A630F35F-531A-4919-B0B8-C9E119D7CEB0}"/>
    <cellStyle name="ปกติ 15 54" xfId="960" xr:uid="{51E7C803-AFE5-4EFE-A6E8-82AA599ACA8F}"/>
    <cellStyle name="ปกติ 15 55" xfId="961" xr:uid="{A4A7F223-1CAE-4C83-B7B4-9AF1C4874719}"/>
    <cellStyle name="ปกติ 15 56" xfId="962" xr:uid="{8B8DD99E-EFAE-45AC-AFB8-5CA07370631A}"/>
    <cellStyle name="ปกติ 15 57" xfId="963" xr:uid="{1F59B9C1-07B6-4AE2-8532-7AD5911A0418}"/>
    <cellStyle name="ปกติ 15 58" xfId="964" xr:uid="{D657C630-8A76-4022-98E2-1D7EACF52B70}"/>
    <cellStyle name="ปกติ 15 59" xfId="965" xr:uid="{C662C05E-E3A9-4CE5-9A4A-E46AD29091CA}"/>
    <cellStyle name="ปกติ 15 6" xfId="966" xr:uid="{D7FF0B5E-F985-49A4-B9F6-EEC7020E2D69}"/>
    <cellStyle name="ปกติ 15 60" xfId="967" xr:uid="{438E88EE-4665-4506-9ED9-5240CC3ADDF5}"/>
    <cellStyle name="ปกติ 15 61" xfId="968" xr:uid="{17D2247D-A721-437B-8D74-F6993BEFCB50}"/>
    <cellStyle name="ปกติ 15 62" xfId="969" xr:uid="{73C752EF-E95F-4C7A-9376-A86D3DF8A6F7}"/>
    <cellStyle name="ปกติ 15 63" xfId="970" xr:uid="{CADB8163-45F5-444E-9E51-8A53103251DA}"/>
    <cellStyle name="ปกติ 15 64" xfId="971" xr:uid="{C89884EC-8E6A-46BD-90D7-1665E0D6BDCC}"/>
    <cellStyle name="ปกติ 15 65" xfId="972" xr:uid="{1D97A090-EE9F-4400-A493-BCD5DDEE2779}"/>
    <cellStyle name="ปกติ 15 66" xfId="973" xr:uid="{E2DD1554-3BBF-45B5-BBAE-F280B3692689}"/>
    <cellStyle name="ปกติ 15 67" xfId="974" xr:uid="{EE59A839-E032-48E9-94DE-DDB2A1DC56A7}"/>
    <cellStyle name="ปกติ 15 68" xfId="975" xr:uid="{2CBDD98D-D367-40BF-8BAF-182C61727CE2}"/>
    <cellStyle name="ปกติ 15 69" xfId="976" xr:uid="{9BC9A435-58F5-4742-AA69-1CA3AED7D203}"/>
    <cellStyle name="ปกติ 15 7" xfId="977" xr:uid="{1B48EDB7-C925-4F33-8E79-695DD64942B0}"/>
    <cellStyle name="ปกติ 15 8" xfId="978" xr:uid="{863B9A3A-83B7-4348-9336-543A769E6D0A}"/>
    <cellStyle name="ปกติ 15 9" xfId="979" xr:uid="{31A5A6BF-EEAD-4175-AB1F-4B24E7F8ABCA}"/>
    <cellStyle name="ปกติ 15_Asia Metal Y2008" xfId="980" xr:uid="{5A4C68F5-237F-4D67-98FC-BAA884A85131}"/>
    <cellStyle name="ปกติ 16" xfId="981" xr:uid="{AB20946A-7ED7-49DA-B335-FDA6B0F628FD}"/>
    <cellStyle name="ปกติ 16 10" xfId="982" xr:uid="{4CD741C1-4D6D-48CE-A52D-B444F93CC88A}"/>
    <cellStyle name="ปกติ 16 11" xfId="983" xr:uid="{5612CA4F-B4FE-48D9-8FF7-1CA5F02FAF5B}"/>
    <cellStyle name="ปกติ 16 12" xfId="984" xr:uid="{2FD851D4-E7B0-4C64-800D-308FEEC1BB89}"/>
    <cellStyle name="ปกติ 16 13" xfId="985" xr:uid="{90ED6469-ADE6-4EB4-BB62-A8FF7699813D}"/>
    <cellStyle name="ปกติ 16 14" xfId="986" xr:uid="{6F6B5122-0807-41AF-BD58-549D417133B2}"/>
    <cellStyle name="ปกติ 16 15" xfId="987" xr:uid="{39AF8926-E875-42B3-A995-9373F241F824}"/>
    <cellStyle name="ปกติ 16 16" xfId="988" xr:uid="{B2C99F99-157B-41A2-9271-50DA6D539FBD}"/>
    <cellStyle name="ปกติ 16 17" xfId="989" xr:uid="{F2A669E3-6B54-4F8D-9280-9E34F7A9CCE2}"/>
    <cellStyle name="ปกติ 16 18" xfId="990" xr:uid="{44771C10-6C4E-4EBB-BD94-FA48C0899E57}"/>
    <cellStyle name="ปกติ 16 19" xfId="991" xr:uid="{289123C3-8988-4870-B57B-CCF04E6AA4C9}"/>
    <cellStyle name="ปกติ 16 2" xfId="992" xr:uid="{D22D454A-8DDB-439C-9A68-1F54F190CA0B}"/>
    <cellStyle name="ปกติ 16 20" xfId="993" xr:uid="{26B58D67-D43C-4ADB-9990-94B0FED28CA1}"/>
    <cellStyle name="ปกติ 16 21" xfId="994" xr:uid="{630C7DDB-560F-4871-90E2-223F45A915FC}"/>
    <cellStyle name="ปกติ 16 22" xfId="995" xr:uid="{4A934E63-4DEF-4B10-B5B0-07F3042C5E3E}"/>
    <cellStyle name="ปกติ 16 23" xfId="996" xr:uid="{D6BFD6B5-6C32-40E5-993A-7D9EED0F8CA5}"/>
    <cellStyle name="ปกติ 16 24" xfId="997" xr:uid="{3922D9BD-8859-487B-A19A-BACBCC32E804}"/>
    <cellStyle name="ปกติ 16 25" xfId="998" xr:uid="{D59E4472-2526-4788-9C8B-31A4B549A2AC}"/>
    <cellStyle name="ปกติ 16 26" xfId="999" xr:uid="{BCA4FBB3-34AA-495F-A495-D1D8285E0AB5}"/>
    <cellStyle name="ปกติ 16 27" xfId="1000" xr:uid="{A47BCC4E-5E83-49F3-9FB1-282B308A2F94}"/>
    <cellStyle name="ปกติ 16 28" xfId="1001" xr:uid="{FFFCE24E-2B7B-439D-8481-5911AED48075}"/>
    <cellStyle name="ปกติ 16 29" xfId="1002" xr:uid="{CC6F70B8-3B7D-4511-866A-0934AF8A003E}"/>
    <cellStyle name="ปกติ 16 3" xfId="1003" xr:uid="{8E87E6DB-85E3-4E16-8817-07969F7F5477}"/>
    <cellStyle name="ปกติ 16 30" xfId="1004" xr:uid="{98DABCF1-704A-44F1-AFDE-5898408F0803}"/>
    <cellStyle name="ปกติ 16 31" xfId="1005" xr:uid="{30E4843E-26F8-4DFC-BAD0-39616AC30E7A}"/>
    <cellStyle name="ปกติ 16 32" xfId="1006" xr:uid="{8ED1FAC8-2C42-4A66-9F63-5F509F9BB1DF}"/>
    <cellStyle name="ปกติ 16 33" xfId="1007" xr:uid="{B6BA3345-A529-4ECF-BE23-27FED3CE5148}"/>
    <cellStyle name="ปกติ 16 34" xfId="1008" xr:uid="{303BB873-0807-4058-B892-8DEF3F9E1214}"/>
    <cellStyle name="ปกติ 16 35" xfId="1009" xr:uid="{4B944592-1AD1-4EFC-AF37-F5A910C9292B}"/>
    <cellStyle name="ปกติ 16 36" xfId="1010" xr:uid="{B8784A87-5EB1-4C80-A15D-B0BEC13B10AE}"/>
    <cellStyle name="ปกติ 16 37" xfId="1011" xr:uid="{CB96DB2F-9BFC-4031-812F-58CF49EE43DC}"/>
    <cellStyle name="ปกติ 16 38" xfId="1012" xr:uid="{443078AB-DD63-41D2-90C4-B003F69E5408}"/>
    <cellStyle name="ปกติ 16 39" xfId="1013" xr:uid="{D4162CE5-47DF-4238-A8DC-6372E9C99EA1}"/>
    <cellStyle name="ปกติ 16 4" xfId="1014" xr:uid="{BF5FA342-2CC4-4729-827B-795D1AD6E063}"/>
    <cellStyle name="ปกติ 16 40" xfId="1015" xr:uid="{59EED2DC-1FF6-48F6-BFB6-508BB14DBDB2}"/>
    <cellStyle name="ปกติ 16 41" xfId="1016" xr:uid="{A86D284A-A24C-4DD2-A96D-651D062122A0}"/>
    <cellStyle name="ปกติ 16 42" xfId="1017" xr:uid="{EFB133BB-E06C-4C87-ADE7-BB461072DB30}"/>
    <cellStyle name="ปกติ 16 43" xfId="1018" xr:uid="{FE8E9A89-E9C8-4547-99DA-1B6254D9CB66}"/>
    <cellStyle name="ปกติ 16 44" xfId="1019" xr:uid="{2479A6CB-5E9D-4563-8369-12C1E197D489}"/>
    <cellStyle name="ปกติ 16 45" xfId="1020" xr:uid="{8B9698D2-B03D-45A3-8E0E-3FCDE390B9FA}"/>
    <cellStyle name="ปกติ 16 46" xfId="1021" xr:uid="{2F4E4440-90A7-46C9-B3F2-244E870A25BA}"/>
    <cellStyle name="ปกติ 16 47" xfId="1022" xr:uid="{9ACA0D0E-6BFD-4D6C-BA8C-EC4F2A9EA9AE}"/>
    <cellStyle name="ปกติ 16 48" xfId="1023" xr:uid="{C2337BCA-5AF9-40E3-8FC7-B1DC2D24C1D3}"/>
    <cellStyle name="ปกติ 16 49" xfId="1024" xr:uid="{76670D3A-AF08-429D-846D-F69B5A671B77}"/>
    <cellStyle name="ปกติ 16 5" xfId="1025" xr:uid="{BF860DDC-7A59-4DC1-A1D2-2E588027F6DA}"/>
    <cellStyle name="ปกติ 16 50" xfId="1026" xr:uid="{7B1AB215-B727-4897-A94F-E2BD2273A6E0}"/>
    <cellStyle name="ปกติ 16 51" xfId="1027" xr:uid="{734F83DE-3657-4664-8F24-73574543BA66}"/>
    <cellStyle name="ปกติ 16 52" xfId="1028" xr:uid="{63DB5384-7ED4-4D82-B6AE-C235D6BC676B}"/>
    <cellStyle name="ปกติ 16 53" xfId="1029" xr:uid="{207CC93D-B28D-4524-93AC-FA872B79D868}"/>
    <cellStyle name="ปกติ 16 54" xfId="1030" xr:uid="{E231FB9F-CE94-40A8-B428-9DAF916C9E10}"/>
    <cellStyle name="ปกติ 16 55" xfId="1031" xr:uid="{6EB32D10-2B84-4CAA-80A4-A650C731B31F}"/>
    <cellStyle name="ปกติ 16 56" xfId="1032" xr:uid="{6963C3F6-A0F0-44E3-9DB6-AB01F3EA40F0}"/>
    <cellStyle name="ปกติ 16 57" xfId="1033" xr:uid="{4C365C21-3A8E-46CC-926E-F1AA62592636}"/>
    <cellStyle name="ปกติ 16 58" xfId="1034" xr:uid="{555B1C05-C244-4202-BFB0-4B829CC89FB6}"/>
    <cellStyle name="ปกติ 16 59" xfId="1035" xr:uid="{0A52A83A-EE8F-416B-9EA3-3C8BA18B8A5E}"/>
    <cellStyle name="ปกติ 16 6" xfId="1036" xr:uid="{AFB0B60D-E6A4-406B-9B6B-11AB33AA59FB}"/>
    <cellStyle name="ปกติ 16 60" xfId="1037" xr:uid="{F9F4F156-ED14-4030-AA51-D3CF61DCCBC9}"/>
    <cellStyle name="ปกติ 16 61" xfId="1038" xr:uid="{7F117A33-D5AE-4A6E-BEBA-3D3258153DDB}"/>
    <cellStyle name="ปกติ 16 62" xfId="1039" xr:uid="{A7E1A152-6F37-4B8D-A006-255DD4340ECE}"/>
    <cellStyle name="ปกติ 16 63" xfId="1040" xr:uid="{7FFDB5F3-07C0-4637-B0CA-B7D76F58E4D4}"/>
    <cellStyle name="ปกติ 16 64" xfId="1041" xr:uid="{C7D0A75C-D860-42D0-84AF-2D06C52B3B3B}"/>
    <cellStyle name="ปกติ 16 65" xfId="1042" xr:uid="{B53B45B5-C48B-467F-B2EC-3972EFEECDDB}"/>
    <cellStyle name="ปกติ 16 66" xfId="1043" xr:uid="{E0E6924E-F78D-401D-8EA0-E196D4216CC8}"/>
    <cellStyle name="ปกติ 16 67" xfId="1044" xr:uid="{18F20A2E-D948-4993-AC3B-EE7452233A99}"/>
    <cellStyle name="ปกติ 16 68" xfId="1045" xr:uid="{6F92ECBD-6583-44BE-941C-E1AE934EAB98}"/>
    <cellStyle name="ปกติ 16 69" xfId="1046" xr:uid="{33795D2C-C2CD-43CE-B700-EDAC5944F396}"/>
    <cellStyle name="ปกติ 16 7" xfId="1047" xr:uid="{93DE33D7-FCBE-429A-83C7-61867DB82C0B}"/>
    <cellStyle name="ปกติ 16 8" xfId="1048" xr:uid="{F19EA656-1715-47C7-9470-5660E08355B5}"/>
    <cellStyle name="ปกติ 16 9" xfId="1049" xr:uid="{4BFD59DE-C3B0-4A63-B1B6-F6BC42F1BD68}"/>
    <cellStyle name="ปกติ 16_Asia Metal Y2008" xfId="1050" xr:uid="{61527A37-204B-47ED-9A54-AF46CE8171A0}"/>
    <cellStyle name="ปกติ 17" xfId="1051" xr:uid="{C73452C0-4C07-43B6-B4B1-359126CD3AA4}"/>
    <cellStyle name="ปกติ 17 2" xfId="1052" xr:uid="{8EA73A3E-FD26-46E4-9756-5FF8A6E06AA5}"/>
    <cellStyle name="ปกติ 18" xfId="1053" xr:uid="{E361DC91-BFD8-4625-A4C5-9241ECF660D7}"/>
    <cellStyle name="ปกติ 18 2" xfId="1054" xr:uid="{52561F92-6214-40E3-B62F-A8E2E36CBE6A}"/>
    <cellStyle name="ปกติ 18_IFEC Q2_Tuk" xfId="1055" xr:uid="{CD6B9F30-6112-4B79-A6D0-DA196029EC60}"/>
    <cellStyle name="ปกติ 19" xfId="1056" xr:uid="{9E312F4C-3A4D-4C48-A487-3286F98C0763}"/>
    <cellStyle name="ปกติ 19 2" xfId="1057" xr:uid="{0BAC9D57-85D9-44D1-BA5D-E1A1D51C0FA8}"/>
    <cellStyle name="ปกติ 2" xfId="110" xr:uid="{E75374E7-C398-4D24-AAFE-CFCEB12E7B76}"/>
    <cellStyle name="ปกติ 2 2" xfId="1059" xr:uid="{C79A1C97-FB4F-484E-B877-3F553BA2396C}"/>
    <cellStyle name="ปกติ 2 3" xfId="1060" xr:uid="{8C32024C-51F4-42E0-8D71-014FED0FA1D9}"/>
    <cellStyle name="ปกติ 2 4" xfId="1061" xr:uid="{A0F55E18-27E7-46AE-9BE6-8E3FAEAAEC15}"/>
    <cellStyle name="ปกติ 2 5" xfId="1062" xr:uid="{A4CD492F-7499-44F2-AE67-2D4A88BF9E67}"/>
    <cellStyle name="ปกติ 2 6" xfId="1063" xr:uid="{EF74AB77-2CB2-426D-9338-ED8FC972C166}"/>
    <cellStyle name="ปกติ 2 7" xfId="1058" xr:uid="{FD622413-BE60-44AB-8B83-7DCE051F8BFE}"/>
    <cellStyle name="ปกติ 20" xfId="1064" xr:uid="{FA7AACD5-31F0-4794-B1E0-75C99E304DEE}"/>
    <cellStyle name="ปกติ 21" xfId="1065" xr:uid="{7EE68113-60BB-42DB-8C8D-08DEAA5C4F53}"/>
    <cellStyle name="ปกติ 22" xfId="1066" xr:uid="{ABE3E20C-555E-4BFC-82DA-FC3122750177}"/>
    <cellStyle name="ปกติ 23" xfId="1067" xr:uid="{50A83B8F-663B-4DDE-8199-A1C60997FFE5}"/>
    <cellStyle name="ปกติ 24" xfId="1068" xr:uid="{25076652-5AE1-4A7C-BD2B-DD8559241C95}"/>
    <cellStyle name="ปกติ 25" xfId="1069" xr:uid="{95268837-D8F5-4AB3-8B5B-2E4359C2A314}"/>
    <cellStyle name="ปกติ 26" xfId="1070" xr:uid="{ABACEE2C-5D10-4989-82EC-BBB0A505A85F}"/>
    <cellStyle name="ปกติ 27" xfId="1071" xr:uid="{42435606-2AEA-49D7-A658-9167431C3082}"/>
    <cellStyle name="ปกติ 28" xfId="1072" xr:uid="{1A01FB2D-DA23-4AB1-892B-ACA6C8FA247C}"/>
    <cellStyle name="ปกติ 29" xfId="1073" xr:uid="{DE85D076-C69E-41AF-8287-80D38B11A636}"/>
    <cellStyle name="ปกติ 3" xfId="1074" xr:uid="{F8C9DEE0-7388-43B2-A489-6307AFA4CDA3}"/>
    <cellStyle name="ปกติ 3 10" xfId="1075" xr:uid="{B240965A-78E5-4DD0-97E8-025D968FF039}"/>
    <cellStyle name="ปกติ 3 11" xfId="1076" xr:uid="{38B0A9E6-8E3D-4151-9483-4D0089DD5276}"/>
    <cellStyle name="ปกติ 3 12" xfId="1077" xr:uid="{75C149EA-54F7-42EF-AD5C-02024BA007B0}"/>
    <cellStyle name="ปกติ 3 13" xfId="1078" xr:uid="{60D8FCF6-1170-43AA-8B72-49CD53E75B61}"/>
    <cellStyle name="ปกติ 3 14" xfId="1079" xr:uid="{C41EF033-6897-4615-9E12-D23526C4A0EB}"/>
    <cellStyle name="ปกติ 3 15" xfId="1080" xr:uid="{04BEDA41-C6E1-4F88-831D-DFB1181651B3}"/>
    <cellStyle name="ปกติ 3 16" xfId="1081" xr:uid="{2E3EA765-AF32-4855-A05F-81C12F1CCE6C}"/>
    <cellStyle name="ปกติ 3 17" xfId="1082" xr:uid="{3F95A31B-8F65-49CB-9855-BDD1B74ED102}"/>
    <cellStyle name="ปกติ 3 18" xfId="1083" xr:uid="{0AB4EA71-6934-4076-9FA3-04EF39753D4F}"/>
    <cellStyle name="ปกติ 3 19" xfId="1084" xr:uid="{277A4284-1F04-43E0-A8F2-1D02F56D39C2}"/>
    <cellStyle name="ปกติ 3 2" xfId="1085" xr:uid="{9C558BEA-92EC-457E-8BF8-1C0C08F1BB34}"/>
    <cellStyle name="ปกติ 3 20" xfId="1086" xr:uid="{82481BD9-A275-4E41-A921-BE61920AF323}"/>
    <cellStyle name="ปกติ 3 21" xfId="1087" xr:uid="{0E6DEADC-099D-465E-B153-7F01A625CF37}"/>
    <cellStyle name="ปกติ 3 22" xfId="1088" xr:uid="{806DDB6D-ACEB-4E5D-9D3F-1AEABCEC601B}"/>
    <cellStyle name="ปกติ 3 23" xfId="1089" xr:uid="{CDCB8DEE-4A40-4448-B270-B7597D8AAF0D}"/>
    <cellStyle name="ปกติ 3 24" xfId="1090" xr:uid="{DEBF8E22-B0D8-4975-9D79-003B5E574BFC}"/>
    <cellStyle name="ปกติ 3 25" xfId="1091" xr:uid="{B1D808FE-5FC6-407F-A263-30804EB5BFA9}"/>
    <cellStyle name="ปกติ 3 26" xfId="1092" xr:uid="{C534BE1C-3C15-4B80-87BF-BF235E2388F8}"/>
    <cellStyle name="ปกติ 3 27" xfId="1093" xr:uid="{F00687B9-323C-4F32-A7BB-1DBF4F97EB8D}"/>
    <cellStyle name="ปกติ 3 28" xfId="1094" xr:uid="{9023BD7E-CB81-4607-B2B3-203500F7194F}"/>
    <cellStyle name="ปกติ 3 29" xfId="1095" xr:uid="{D2080736-E88B-48E6-B6BC-1043D20D488A}"/>
    <cellStyle name="ปกติ 3 3" xfId="1096" xr:uid="{91EEFB7C-7BCC-4FFF-B1EB-134482CE24AD}"/>
    <cellStyle name="ปกติ 3 30" xfId="1097" xr:uid="{A46AD19A-6838-43A2-BA8E-FDFE16752407}"/>
    <cellStyle name="ปกติ 3 31" xfId="1098" xr:uid="{8A8CA8E9-7168-448F-BE5E-F58C333712B5}"/>
    <cellStyle name="ปกติ 3 32" xfId="1099" xr:uid="{6F7B16C6-77B5-4550-AE36-CF51839AD44D}"/>
    <cellStyle name="ปกติ 3 33" xfId="1100" xr:uid="{4BFDF621-7EF8-4620-AEF1-E3FB0EBB5073}"/>
    <cellStyle name="ปกติ 3 34" xfId="1101" xr:uid="{B91304B1-0AAF-4DA9-8507-7BBFB3CB34A2}"/>
    <cellStyle name="ปกติ 3 35" xfId="1102" xr:uid="{9338A4DC-BAEB-455A-B69C-FEC2FB779C49}"/>
    <cellStyle name="ปกติ 3 36" xfId="1103" xr:uid="{22DE79E2-26CD-4775-B35A-276E39A5BC19}"/>
    <cellStyle name="ปกติ 3 37" xfId="1104" xr:uid="{37A9D985-2630-4187-A237-86C9BFE6367D}"/>
    <cellStyle name="ปกติ 3 38" xfId="1105" xr:uid="{70766F29-7399-4231-B2D1-FE5C97BF6F99}"/>
    <cellStyle name="ปกติ 3 39" xfId="1106" xr:uid="{406DF221-F3D9-4F97-97C7-5512AC273881}"/>
    <cellStyle name="ปกติ 3 4" xfId="1107" xr:uid="{EFA76864-50BD-4355-9768-0D9F959C239D}"/>
    <cellStyle name="ปกติ 3 40" xfId="1108" xr:uid="{EABC1770-CF1F-43B3-B268-442C92D7B638}"/>
    <cellStyle name="ปกติ 3 41" xfId="1109" xr:uid="{8A3693E7-479B-46A4-A26B-75E779021E27}"/>
    <cellStyle name="ปกติ 3 42" xfId="1110" xr:uid="{64358BFA-E3AF-4C5F-B6B2-4F165CFEFB41}"/>
    <cellStyle name="ปกติ 3 43" xfId="1111" xr:uid="{4B8F6180-3379-432C-9557-80D2EF59BBFE}"/>
    <cellStyle name="ปกติ 3 44" xfId="1112" xr:uid="{1B81E4FC-CB14-4B07-B729-BECBC861610E}"/>
    <cellStyle name="ปกติ 3 45" xfId="1113" xr:uid="{827E593A-4B8D-46C9-9468-158646D35C8C}"/>
    <cellStyle name="ปกติ 3 46" xfId="1114" xr:uid="{0C41BDE1-FD57-43F9-8368-99078B3684EC}"/>
    <cellStyle name="ปกติ 3 47" xfId="1115" xr:uid="{B06CDBA3-680B-4157-9FD5-E246714963B5}"/>
    <cellStyle name="ปกติ 3 48" xfId="1116" xr:uid="{E76793FC-57C7-480A-A7D6-6660D505E75A}"/>
    <cellStyle name="ปกติ 3 49" xfId="1117" xr:uid="{92A6F77F-842B-4C12-A171-6EA0B916980C}"/>
    <cellStyle name="ปกติ 3 5" xfId="1118" xr:uid="{A30AC8FB-FE13-472B-853F-05E3E80B6FFB}"/>
    <cellStyle name="ปกติ 3 50" xfId="1119" xr:uid="{5DDEC894-1918-4FCC-B243-A7F94FB56E6B}"/>
    <cellStyle name="ปกติ 3 51" xfId="1120" xr:uid="{E3014863-4441-4C33-A355-0B73D533394C}"/>
    <cellStyle name="ปกติ 3 52" xfId="1121" xr:uid="{EA2FA977-BC2A-4503-9F78-9C903C9EB213}"/>
    <cellStyle name="ปกติ 3 53" xfId="1122" xr:uid="{FFF9D5C0-AF25-4B42-A82E-2742A1D0D149}"/>
    <cellStyle name="ปกติ 3 54" xfId="1123" xr:uid="{9097F151-0100-46DE-85CC-3AE5971BB13F}"/>
    <cellStyle name="ปกติ 3 55" xfId="1124" xr:uid="{FDC2FCF3-58D7-4952-B9D0-A4D9D8701379}"/>
    <cellStyle name="ปกติ 3 56" xfId="1125" xr:uid="{FA8B4BE5-8CBE-48CA-A5CB-86036ADA1CA0}"/>
    <cellStyle name="ปกติ 3 57" xfId="1126" xr:uid="{1F1F57FA-2521-4AAE-962D-D951D175ED27}"/>
    <cellStyle name="ปกติ 3 58" xfId="1127" xr:uid="{0D39409A-4142-4215-A823-E8C7D98AB68B}"/>
    <cellStyle name="ปกติ 3 59" xfId="1128" xr:uid="{DEE45839-A74B-41FF-8E58-624BEA4D9EB1}"/>
    <cellStyle name="ปกติ 3 6" xfId="1129" xr:uid="{7DBC5171-CDB0-4E16-A79B-49736E3D1EB1}"/>
    <cellStyle name="ปกติ 3 60" xfId="1130" xr:uid="{4D13E377-B5E5-47F4-B898-526B693CA3A3}"/>
    <cellStyle name="ปกติ 3 61" xfId="1131" xr:uid="{28ABF05A-39B2-4B69-9320-23E25A886D77}"/>
    <cellStyle name="ปกติ 3 62" xfId="1132" xr:uid="{608D2367-450E-4FE7-B0F1-5BC26639B506}"/>
    <cellStyle name="ปกติ 3 63" xfId="1133" xr:uid="{DDE376F2-8F45-4E46-A04C-0F51CCAE8EE7}"/>
    <cellStyle name="ปกติ 3 64" xfId="1134" xr:uid="{7D5F62D0-D902-449B-A4BC-2FB0D0EC4FEB}"/>
    <cellStyle name="ปกติ 3 65" xfId="1135" xr:uid="{42C0DD7F-D8AA-49F8-943F-036A86B48CB1}"/>
    <cellStyle name="ปกติ 3 66" xfId="1136" xr:uid="{C93BC8F9-DB44-443E-B8C0-A4102DD3ECC9}"/>
    <cellStyle name="ปกติ 3 67" xfId="1137" xr:uid="{25F310C5-EB73-46A1-A452-E5D642BC2AD3}"/>
    <cellStyle name="ปกติ 3 68" xfId="1138" xr:uid="{FB776728-5AD7-4B08-A8E0-C7E4C5DCB1CE}"/>
    <cellStyle name="ปกติ 3 69" xfId="1139" xr:uid="{43D3BD10-CC1A-4669-9956-3D45BB36371B}"/>
    <cellStyle name="ปกติ 3 7" xfId="1140" xr:uid="{5C1C0B47-7724-4E8D-B7BD-B78C77F23F68}"/>
    <cellStyle name="ปกติ 3 70" xfId="1141" xr:uid="{AC6C99B5-9FE1-4ABF-BCEB-E6137E289201}"/>
    <cellStyle name="ปกติ 3 71" xfId="1142" xr:uid="{D2AFAD4F-815F-46EF-A015-54C1DD6D07C2}"/>
    <cellStyle name="ปกติ 3 72" xfId="1143" xr:uid="{B83B5AA2-C5EE-491A-9EBE-CB9D0EE75571}"/>
    <cellStyle name="ปกติ 3 73" xfId="1144" xr:uid="{BDE05264-B4D6-4826-8DB6-6BD91B2014EB}"/>
    <cellStyle name="ปกติ 3 74" xfId="1145" xr:uid="{8F85FC9B-6204-4133-A82D-324D67437411}"/>
    <cellStyle name="ปกติ 3 75" xfId="1146" xr:uid="{46F2E411-610F-42CC-B58B-C7C79E56BF51}"/>
    <cellStyle name="ปกติ 3 76" xfId="1147" xr:uid="{0FA72AB7-032C-4D22-8974-8BF18335E3A1}"/>
    <cellStyle name="ปกติ 3 77" xfId="1148" xr:uid="{8246FF81-2D04-4CA5-B160-4888E88365EC}"/>
    <cellStyle name="ปกติ 3 8" xfId="1149" xr:uid="{F345F740-0C71-4CE6-BBD1-B0E24F890DF3}"/>
    <cellStyle name="ปกติ 3 9" xfId="1150" xr:uid="{EB871F31-3E9E-422D-968C-5640F385323C}"/>
    <cellStyle name="ปกติ 3_Asia Metal Y2008" xfId="1151" xr:uid="{8F962AD1-7043-4BFF-ACE7-46E6C61AB321}"/>
    <cellStyle name="ปกติ 30" xfId="1152" xr:uid="{3EE83E1E-896C-4563-A0F9-C364BDF2D370}"/>
    <cellStyle name="ปกติ 31" xfId="1153" xr:uid="{442929E7-CAC8-4675-AE0A-8D1232E1BEE2}"/>
    <cellStyle name="ปกติ 4" xfId="1154" xr:uid="{955A9F94-7AD2-4E37-9FC5-A3ADCA4841E8}"/>
    <cellStyle name="ปกติ 5" xfId="1155" xr:uid="{0191B406-6B5C-4356-8BBC-31FF871E4E72}"/>
    <cellStyle name="ปกติ 5 10" xfId="1156" xr:uid="{35C71C5F-A3A3-4027-84B8-2DA0883C5446}"/>
    <cellStyle name="ปกติ 5 11" xfId="1157" xr:uid="{6586C28C-A09B-4F8C-8228-98B87766CE73}"/>
    <cellStyle name="ปกติ 5 12" xfId="1158" xr:uid="{A6E2F555-31F7-4208-B2A9-7B62ADC7AAD2}"/>
    <cellStyle name="ปกติ 5 13" xfId="1159" xr:uid="{D9AF0F5D-1825-4F62-8D74-724C7CD37387}"/>
    <cellStyle name="ปกติ 5 14" xfId="1160" xr:uid="{19C0FD33-ECBF-4B22-B4C6-938AB21B9FDA}"/>
    <cellStyle name="ปกติ 5 15" xfId="1161" xr:uid="{7A148972-8761-41BF-95FC-537A49C9FA32}"/>
    <cellStyle name="ปกติ 5 16" xfId="1162" xr:uid="{FD0F1A4D-5302-4796-8A5A-5BB0FAD95FFF}"/>
    <cellStyle name="ปกติ 5 17" xfId="1163" xr:uid="{46A0EE2E-510E-4CC8-96E5-9E4FEBB2560E}"/>
    <cellStyle name="ปกติ 5 18" xfId="1164" xr:uid="{7D545E8D-2096-475C-80A0-426DDF82E0D0}"/>
    <cellStyle name="ปกติ 5 19" xfId="1165" xr:uid="{130BA38A-299B-4557-967C-9B5873CB53C3}"/>
    <cellStyle name="ปกติ 5 2" xfId="1166" xr:uid="{BA40F7F3-E339-4DA9-87A4-0308A0370F8C}"/>
    <cellStyle name="ปกติ 5 20" xfId="1167" xr:uid="{3081ADEE-F813-4D8A-87DF-80080AEFDC47}"/>
    <cellStyle name="ปกติ 5 21" xfId="1168" xr:uid="{5A872A01-EB5A-4690-AD48-61708C85D6BD}"/>
    <cellStyle name="ปกติ 5 22" xfId="1169" xr:uid="{63FDCDC3-0A9C-499E-829F-19A95D88383F}"/>
    <cellStyle name="ปกติ 5 23" xfId="1170" xr:uid="{E45F355D-81F0-4EDB-AE01-9F86469FD561}"/>
    <cellStyle name="ปกติ 5 24" xfId="1171" xr:uid="{CFC96FF7-838E-4848-9AE4-26E48661B9E0}"/>
    <cellStyle name="ปกติ 5 25" xfId="1172" xr:uid="{C1154A54-FECC-4864-8D87-5989183579C2}"/>
    <cellStyle name="ปกติ 5 26" xfId="1173" xr:uid="{8ACCDB94-D133-41B8-9309-92A12AE5A2D8}"/>
    <cellStyle name="ปกติ 5 27" xfId="1174" xr:uid="{A8B0106E-E6E8-4F10-839F-C356D4537DE3}"/>
    <cellStyle name="ปกติ 5 28" xfId="1175" xr:uid="{2210B1B5-3AE4-4709-BFC8-BE19CD8DF1CE}"/>
    <cellStyle name="ปกติ 5 29" xfId="1176" xr:uid="{0E9E5571-DCBA-47CC-938D-56C447E3E605}"/>
    <cellStyle name="ปกติ 5 3" xfId="1177" xr:uid="{FD507581-A324-4BD8-8FA2-2428145DD395}"/>
    <cellStyle name="ปกติ 5 30" xfId="1178" xr:uid="{BCB3D0F2-27B1-4842-BC50-F8070BB6D1BB}"/>
    <cellStyle name="ปกติ 5 31" xfId="1179" xr:uid="{6DF972E6-9F8C-4190-AC4A-1FB84C86322E}"/>
    <cellStyle name="ปกติ 5 32" xfId="1180" xr:uid="{FF29C51C-36B2-480F-92AC-7A76DAB21DB1}"/>
    <cellStyle name="ปกติ 5 33" xfId="1181" xr:uid="{4163C16F-B623-4035-A738-1A3FAA2CF051}"/>
    <cellStyle name="ปกติ 5 34" xfId="1182" xr:uid="{C2565372-27BA-474C-B0E4-A8A6F696DB10}"/>
    <cellStyle name="ปกติ 5 35" xfId="1183" xr:uid="{2389BED8-EAAB-4BF2-A324-C9E1DDEF748A}"/>
    <cellStyle name="ปกติ 5 36" xfId="1184" xr:uid="{2414205F-6A65-409A-BAA3-C34BE377CD1A}"/>
    <cellStyle name="ปกติ 5 37" xfId="1185" xr:uid="{F6C14A67-9938-4EE0-A8BA-79194E223077}"/>
    <cellStyle name="ปกติ 5 38" xfId="1186" xr:uid="{7A540971-AD96-4785-8F92-D7DAB885E98C}"/>
    <cellStyle name="ปกติ 5 39" xfId="1187" xr:uid="{1C8A6F9A-D0AF-43D9-B363-9FB6C69C243B}"/>
    <cellStyle name="ปกติ 5 4" xfId="1188" xr:uid="{E366C87D-4D3F-4796-8AD8-25C4908787C0}"/>
    <cellStyle name="ปกติ 5 40" xfId="1189" xr:uid="{BD957B64-63F8-46E7-A585-09601547EC7A}"/>
    <cellStyle name="ปกติ 5 41" xfId="1190" xr:uid="{5AE95BEE-50D3-4113-B09C-E27CA1124358}"/>
    <cellStyle name="ปกติ 5 42" xfId="1191" xr:uid="{9C851930-D539-424C-B194-57061587BE48}"/>
    <cellStyle name="ปกติ 5 43" xfId="1192" xr:uid="{72A030C9-0607-4726-A878-CC561230D68C}"/>
    <cellStyle name="ปกติ 5 44" xfId="1193" xr:uid="{3B771EF0-3FEA-4EA5-AB3F-7C12C2CDE083}"/>
    <cellStyle name="ปกติ 5 45" xfId="1194" xr:uid="{74BA1B11-BB45-472A-9F68-46599744B657}"/>
    <cellStyle name="ปกติ 5 46" xfId="1195" xr:uid="{C0600469-691F-4112-8F51-C025306C0D85}"/>
    <cellStyle name="ปกติ 5 47" xfId="1196" xr:uid="{7428EDE8-569E-4C64-A6C5-ADF1D02035CC}"/>
    <cellStyle name="ปกติ 5 48" xfId="1197" xr:uid="{CDCF4CC2-9250-4784-9FC1-0D2A40E2E157}"/>
    <cellStyle name="ปกติ 5 49" xfId="1198" xr:uid="{DC3668C1-D335-4D43-8CA0-DFDB4E6C5889}"/>
    <cellStyle name="ปกติ 5 5" xfId="1199" xr:uid="{8E851791-F2B8-4A41-9906-F3250C78472A}"/>
    <cellStyle name="ปกติ 5 50" xfId="1200" xr:uid="{D70DE163-6C04-4066-B8CD-1F54860D995E}"/>
    <cellStyle name="ปกติ 5 51" xfId="1201" xr:uid="{E4ADB819-E722-425E-BEDF-7D7F12B2B8EC}"/>
    <cellStyle name="ปกติ 5 52" xfId="1202" xr:uid="{77D202BB-C962-46E2-A69C-BFC29B8B6452}"/>
    <cellStyle name="ปกติ 5 53" xfId="1203" xr:uid="{E7CD5B09-F030-4BB7-8902-7D8C1215CBA3}"/>
    <cellStyle name="ปกติ 5 54" xfId="1204" xr:uid="{D773A054-2775-47D7-8844-F8E4EE1F100D}"/>
    <cellStyle name="ปกติ 5 55" xfId="1205" xr:uid="{7A49150C-62FC-4580-9A20-DE824A2E1D00}"/>
    <cellStyle name="ปกติ 5 56" xfId="1206" xr:uid="{48FC5901-ABB0-4054-B5F3-65E3E64B9C0A}"/>
    <cellStyle name="ปกติ 5 57" xfId="1207" xr:uid="{93AE812D-6D3D-445E-A00C-FCFA074AE3EF}"/>
    <cellStyle name="ปกติ 5 58" xfId="1208" xr:uid="{FB182079-891E-4CCF-AF74-90B11D1404CB}"/>
    <cellStyle name="ปกติ 5 59" xfId="1209" xr:uid="{ACFB4AF5-7889-4CB9-94AA-E8FD27E07F49}"/>
    <cellStyle name="ปกติ 5 6" xfId="1210" xr:uid="{40793AF4-A699-4523-981D-FD69EF0FB33F}"/>
    <cellStyle name="ปกติ 5 60" xfId="1211" xr:uid="{3036BE91-7947-432A-A6F1-7685939F2419}"/>
    <cellStyle name="ปกติ 5 61" xfId="1212" xr:uid="{7F860708-B557-4AAA-937A-6E80FE9CCD24}"/>
    <cellStyle name="ปกติ 5 62" xfId="1213" xr:uid="{16048312-1897-42D6-8D33-0103383CC5E2}"/>
    <cellStyle name="ปกติ 5 63" xfId="1214" xr:uid="{D77A2A0D-347E-44F9-B6B0-A212CF8D8451}"/>
    <cellStyle name="ปกติ 5 64" xfId="1215" xr:uid="{1F93A73C-EF43-42FA-AD38-6B6222088251}"/>
    <cellStyle name="ปกติ 5 65" xfId="1216" xr:uid="{712CD8FA-6786-4CA0-AA7D-68B9299CED88}"/>
    <cellStyle name="ปกติ 5 66" xfId="1217" xr:uid="{10847448-757E-4CBD-A701-0E5C8D210942}"/>
    <cellStyle name="ปกติ 5 67" xfId="1218" xr:uid="{8080E7A9-40EB-4D15-828F-5F385512A98C}"/>
    <cellStyle name="ปกติ 5 68" xfId="1219" xr:uid="{A062A522-A516-4A24-9596-ADFE37694A59}"/>
    <cellStyle name="ปกติ 5 69" xfId="1220" xr:uid="{9FACC162-35F0-4139-822D-AE728113C1D8}"/>
    <cellStyle name="ปกติ 5 7" xfId="1221" xr:uid="{5939D2C8-B22D-42DE-AEA2-1BE576535A39}"/>
    <cellStyle name="ปกติ 5 70" xfId="1222" xr:uid="{3457F8BF-AD49-4055-8C93-3285824F4CFB}"/>
    <cellStyle name="ปกติ 5 71" xfId="1223" xr:uid="{64FB9A21-AACD-4CFC-A748-1CA45E87E2B2}"/>
    <cellStyle name="ปกติ 5 72" xfId="1224" xr:uid="{2DB24F97-486D-43EC-9CB2-A50053F59C1F}"/>
    <cellStyle name="ปกติ 5 73" xfId="1225" xr:uid="{BB80BB8F-22D5-4AB3-876A-2DCD50BC310F}"/>
    <cellStyle name="ปกติ 5 74" xfId="1226" xr:uid="{5F8BCCE0-AE96-4EE2-9D68-3623B16E565D}"/>
    <cellStyle name="ปกติ 5 75" xfId="1227" xr:uid="{30E8201A-B6C1-4ED4-BA9B-A637F3373980}"/>
    <cellStyle name="ปกติ 5 76" xfId="1228" xr:uid="{D4088ECC-CE64-4245-84DA-0F25A35133BF}"/>
    <cellStyle name="ปกติ 5 77" xfId="1229" xr:uid="{D05EC2EC-5313-4795-9F0E-60D2CD41E6A8}"/>
    <cellStyle name="ปกติ 5 8" xfId="1230" xr:uid="{CF7BD284-F253-43F9-87F0-D3C70ECCDF47}"/>
    <cellStyle name="ปกติ 5 9" xfId="1231" xr:uid="{C039BD23-48E6-4398-93FA-7354547852A8}"/>
    <cellStyle name="ปกติ 5_AA" xfId="1232" xr:uid="{FC1566ED-B34D-4282-B96C-1D59A1C90907}"/>
    <cellStyle name="ปกติ 6" xfId="1233" xr:uid="{DE97D7DC-5535-4E12-90FA-960CCA52C953}"/>
    <cellStyle name="ปกติ 6 10" xfId="1234" xr:uid="{5184B688-4937-4AAB-AF38-4E2A5391FEDB}"/>
    <cellStyle name="ปกติ 6 11" xfId="1235" xr:uid="{57841902-B44E-4F4B-9B61-9DD3002FB28F}"/>
    <cellStyle name="ปกติ 6 12" xfId="1236" xr:uid="{C9A0EEEF-22F8-4DA4-A29F-3AE70BBAD9F3}"/>
    <cellStyle name="ปกติ 6 13" xfId="1237" xr:uid="{B1C5AB3F-5BEE-4A77-960B-A8FBBA60DCC4}"/>
    <cellStyle name="ปกติ 6 14" xfId="1238" xr:uid="{D8AE582E-A4F9-48BA-9FF9-05B45967A9FA}"/>
    <cellStyle name="ปกติ 6 15" xfId="1239" xr:uid="{2D112914-A0C4-4758-8E56-8774D956ECB4}"/>
    <cellStyle name="ปกติ 6 16" xfId="1240" xr:uid="{596AAE33-EFB4-40BA-9649-799AE20E3D9A}"/>
    <cellStyle name="ปกติ 6 17" xfId="1241" xr:uid="{8BBB0546-6019-41D1-968C-17E7A60D91E7}"/>
    <cellStyle name="ปกติ 6 18" xfId="1242" xr:uid="{A61F9352-69F8-4D8E-BA4A-1D9542EAFAC0}"/>
    <cellStyle name="ปกติ 6 19" xfId="1243" xr:uid="{5268BB90-76F7-4DF8-8372-D9A09A769AB6}"/>
    <cellStyle name="ปกติ 6 2" xfId="1244" xr:uid="{7354FCD4-384D-45B5-98B8-3FCACB2A8811}"/>
    <cellStyle name="ปกติ 6 20" xfId="1245" xr:uid="{55644752-87C7-4A51-BF2E-ABC20AFDDBAF}"/>
    <cellStyle name="ปกติ 6 21" xfId="1246" xr:uid="{88348339-A7D0-4D1D-B7CB-5F7030D57423}"/>
    <cellStyle name="ปกติ 6 22" xfId="1247" xr:uid="{801492B5-954A-43DB-8644-8DE07F27AB44}"/>
    <cellStyle name="ปกติ 6 23" xfId="1248" xr:uid="{A1697D48-DD44-4B4F-9618-C275713E0993}"/>
    <cellStyle name="ปกติ 6 24" xfId="1249" xr:uid="{40934DB5-788D-4230-9AE7-A9663AE64231}"/>
    <cellStyle name="ปกติ 6 25" xfId="1250" xr:uid="{70772236-E540-4BE3-8835-37C4F233588C}"/>
    <cellStyle name="ปกติ 6 26" xfId="1251" xr:uid="{226C700C-9871-4FD8-9FC7-473D18C8987C}"/>
    <cellStyle name="ปกติ 6 27" xfId="1252" xr:uid="{DAC912BC-5D9E-42EC-8AA4-BC904F487CD3}"/>
    <cellStyle name="ปกติ 6 28" xfId="1253" xr:uid="{7C520D74-E9DF-4BD2-8144-C6D5768EED17}"/>
    <cellStyle name="ปกติ 6 29" xfId="1254" xr:uid="{C9F75E3A-15AA-4DC3-B972-1396FE4DA62E}"/>
    <cellStyle name="ปกติ 6 3" xfId="1255" xr:uid="{F26A4561-5F61-41C9-A19A-808ADD5405D6}"/>
    <cellStyle name="ปกติ 6 30" xfId="1256" xr:uid="{4FF0F78C-C30A-4AE5-AFF0-3B3F644DCC03}"/>
    <cellStyle name="ปกติ 6 31" xfId="1257" xr:uid="{C24CA26A-4828-4259-8A95-59EF9AAF3FF2}"/>
    <cellStyle name="ปกติ 6 32" xfId="1258" xr:uid="{00D557EE-E452-4D68-AA29-1B8739A8A166}"/>
    <cellStyle name="ปกติ 6 33" xfId="1259" xr:uid="{20BE90F4-7215-4355-B675-E0D921707D5A}"/>
    <cellStyle name="ปกติ 6 34" xfId="1260" xr:uid="{98BB819C-4780-4EA2-ABFF-5F6844B411AA}"/>
    <cellStyle name="ปกติ 6 35" xfId="1261" xr:uid="{59FF7937-02D1-4BC6-B9B8-8A4ABF91B463}"/>
    <cellStyle name="ปกติ 6 36" xfId="1262" xr:uid="{C125AA5B-1487-4866-B463-3CFAB1876D84}"/>
    <cellStyle name="ปกติ 6 37" xfId="1263" xr:uid="{853338F1-ED02-411A-8642-C7CF36B6C16F}"/>
    <cellStyle name="ปกติ 6 38" xfId="1264" xr:uid="{580E0CB9-4DFB-4D38-84B2-1F6C1C595D62}"/>
    <cellStyle name="ปกติ 6 39" xfId="1265" xr:uid="{2136D267-CD77-48D0-8C85-13E085BBE47F}"/>
    <cellStyle name="ปกติ 6 4" xfId="1266" xr:uid="{23DCDAF3-08E9-4922-AF14-4660DDD22AC1}"/>
    <cellStyle name="ปกติ 6 40" xfId="1267" xr:uid="{15F41C5A-A5B3-48CC-81E9-944171D784FA}"/>
    <cellStyle name="ปกติ 6 41" xfId="1268" xr:uid="{14098E98-DA0D-471A-BAF8-E6A8626BC682}"/>
    <cellStyle name="ปกติ 6 42" xfId="1269" xr:uid="{AD5B7D47-33F1-4C2E-88BF-DE12B9393508}"/>
    <cellStyle name="ปกติ 6 43" xfId="1270" xr:uid="{80BCFCB2-5540-4CEE-8E7B-25EB27706DAA}"/>
    <cellStyle name="ปกติ 6 44" xfId="1271" xr:uid="{D10A8B71-E445-4ED9-98E3-5D66D7C6115C}"/>
    <cellStyle name="ปกติ 6 45" xfId="1272" xr:uid="{1B8064B0-00AA-4E69-995B-64CE7A7BF187}"/>
    <cellStyle name="ปกติ 6 46" xfId="1273" xr:uid="{FB085FCF-827A-487C-8FF7-603A05495DE3}"/>
    <cellStyle name="ปกติ 6 47" xfId="1274" xr:uid="{CF535C97-11EC-4BFE-934C-772E48B07330}"/>
    <cellStyle name="ปกติ 6 48" xfId="1275" xr:uid="{696769F9-FFD5-40C7-8E86-C6DEF2968BFF}"/>
    <cellStyle name="ปกติ 6 49" xfId="1276" xr:uid="{1E6267B2-680D-41D3-BD3E-440633D96291}"/>
    <cellStyle name="ปกติ 6 5" xfId="1277" xr:uid="{219F48A1-76B3-46AA-9FFA-D616D46E28F5}"/>
    <cellStyle name="ปกติ 6 50" xfId="1278" xr:uid="{EF237D3D-5FDC-48EE-829E-FF71E50E94B1}"/>
    <cellStyle name="ปกติ 6 51" xfId="1279" xr:uid="{FD10D278-4552-4520-A9CC-AC36B9A4BAC7}"/>
    <cellStyle name="ปกติ 6 52" xfId="1280" xr:uid="{B5BDC702-10AF-498B-AA26-3F505ED85C21}"/>
    <cellStyle name="ปกติ 6 53" xfId="1281" xr:uid="{2F0924B5-5725-409D-8D55-3B25E1BA4FE8}"/>
    <cellStyle name="ปกติ 6 54" xfId="1282" xr:uid="{B43976A7-CC5C-4794-89AE-6C13AA86FD13}"/>
    <cellStyle name="ปกติ 6 55" xfId="1283" xr:uid="{C59B0931-DEA1-4128-B702-955F0485E522}"/>
    <cellStyle name="ปกติ 6 56" xfId="1284" xr:uid="{F9498F62-71D4-4292-848E-C5730991DEF1}"/>
    <cellStyle name="ปกติ 6 57" xfId="1285" xr:uid="{3E1F3F23-6FFB-4E68-8AA7-2F26A33138E0}"/>
    <cellStyle name="ปกติ 6 58" xfId="1286" xr:uid="{F64D4565-9F21-429F-8426-6E8FA0621C0C}"/>
    <cellStyle name="ปกติ 6 59" xfId="1287" xr:uid="{96E8A4F9-07C0-48D1-86B0-C5AADADDA37F}"/>
    <cellStyle name="ปกติ 6 6" xfId="1288" xr:uid="{AC5EF709-4EC1-47D0-BBD6-6F3DAF746028}"/>
    <cellStyle name="ปกติ 6 60" xfId="1289" xr:uid="{2D430D2C-35E6-48A5-AF9F-1C418FED79FB}"/>
    <cellStyle name="ปกติ 6 61" xfId="1290" xr:uid="{603CABBA-33E9-423B-9B48-20E1717E3A1C}"/>
    <cellStyle name="ปกติ 6 62" xfId="1291" xr:uid="{446FFA63-4C80-4EFF-B9B3-C15DF6AF5C83}"/>
    <cellStyle name="ปกติ 6 63" xfId="1292" xr:uid="{2378F357-F4D0-413F-82D7-4CB047A5C41D}"/>
    <cellStyle name="ปกติ 6 64" xfId="1293" xr:uid="{53BE94D0-34BF-43A7-B2CC-A6CF9C615E2F}"/>
    <cellStyle name="ปกติ 6 65" xfId="1294" xr:uid="{EC2A6798-767B-41D5-957B-469068F3B45E}"/>
    <cellStyle name="ปกติ 6 66" xfId="1295" xr:uid="{74AF9411-03FD-4D30-B829-DB13C21522AD}"/>
    <cellStyle name="ปกติ 6 67" xfId="1296" xr:uid="{BFE8C426-F6BD-487B-8C7E-0AE9E9DFE16F}"/>
    <cellStyle name="ปกติ 6 68" xfId="1297" xr:uid="{2094EFCD-A797-4953-B325-7FE9A5568F95}"/>
    <cellStyle name="ปกติ 6 69" xfId="1298" xr:uid="{BA5835ED-710E-43C6-8A6C-38D69BE615CC}"/>
    <cellStyle name="ปกติ 6 7" xfId="1299" xr:uid="{16523D9C-E355-4D02-95ED-F92343BF8549}"/>
    <cellStyle name="ปกติ 6 70" xfId="1300" xr:uid="{23752350-59BB-4CED-85B4-3AB234987C17}"/>
    <cellStyle name="ปกติ 6 71" xfId="1301" xr:uid="{0C194FAC-768F-4F0C-9777-8618FC8730D2}"/>
    <cellStyle name="ปกติ 6 72" xfId="1302" xr:uid="{C79D0015-3244-407B-9FE3-2D1A57BAB2FF}"/>
    <cellStyle name="ปกติ 6 73" xfId="1303" xr:uid="{7EDCFB5B-1961-4CA8-BEDE-188DD5CD5AE6}"/>
    <cellStyle name="ปกติ 6 74" xfId="1304" xr:uid="{31EE9DC1-61FA-4A1A-A100-A96C0DB02282}"/>
    <cellStyle name="ปกติ 6 75" xfId="1305" xr:uid="{75F3A84E-70F3-4897-8E38-E7DED1F1FB9A}"/>
    <cellStyle name="ปกติ 6 76" xfId="1306" xr:uid="{1557AFFF-EEFB-4167-AB5C-4AED3D199CDC}"/>
    <cellStyle name="ปกติ 6 77" xfId="1307" xr:uid="{EE6C0483-5D61-4804-91F6-202F115E96CC}"/>
    <cellStyle name="ปกติ 6 8" xfId="1308" xr:uid="{39E6FF2D-15AA-4DFF-98D4-5D05DBFCA439}"/>
    <cellStyle name="ปกติ 6 9" xfId="1309" xr:uid="{D22F5C48-D55A-43C3-850C-714F582F42D1}"/>
    <cellStyle name="ปกติ 6_AA" xfId="1310" xr:uid="{1767F4F5-486B-4CC3-80DA-77A080D6B6B9}"/>
    <cellStyle name="ปกติ 7" xfId="1311" xr:uid="{AFC08D06-E5DE-43D8-B8E2-700C230C3EBA}"/>
    <cellStyle name="ปกติ 7 10" xfId="1312" xr:uid="{8A2EA6A5-3BE3-4CE4-A6A9-24FFF16DDF9C}"/>
    <cellStyle name="ปกติ 7 11" xfId="1313" xr:uid="{3CFAE7A4-279C-44EC-A394-91D982B52156}"/>
    <cellStyle name="ปกติ 7 12" xfId="1314" xr:uid="{4F51D84A-D9A4-467F-AEEE-5843471EB294}"/>
    <cellStyle name="ปกติ 7 13" xfId="1315" xr:uid="{9A06563A-DC9B-4BAA-B5DF-F5167F01DA66}"/>
    <cellStyle name="ปกติ 7 14" xfId="1316" xr:uid="{313BF8C0-1F06-4AC6-953F-E710B515DCD2}"/>
    <cellStyle name="ปกติ 7 15" xfId="1317" xr:uid="{2034748C-FBC3-4E33-B603-14F29ECDD462}"/>
    <cellStyle name="ปกติ 7 16" xfId="1318" xr:uid="{DC520B61-7201-4A8A-91E6-E300DF49B1DE}"/>
    <cellStyle name="ปกติ 7 17" xfId="1319" xr:uid="{295C18AB-5D41-4783-BB32-F3A4EDDB1DB2}"/>
    <cellStyle name="ปกติ 7 18" xfId="1320" xr:uid="{73F63129-8FB4-4657-A848-4C3B9232DD7B}"/>
    <cellStyle name="ปกติ 7 19" xfId="1321" xr:uid="{BDA4C9FE-7372-475F-8BF7-C664C0746D2E}"/>
    <cellStyle name="ปกติ 7 2" xfId="1322" xr:uid="{B68A4D98-6729-4D07-9A17-C8EDA34CA693}"/>
    <cellStyle name="ปกติ 7 20" xfId="1323" xr:uid="{811374E7-93FF-4AF8-809E-234E3DD9E172}"/>
    <cellStyle name="ปกติ 7 21" xfId="1324" xr:uid="{0CCFDDD9-9A0D-4DD0-AD38-C31FA95912A5}"/>
    <cellStyle name="ปกติ 7 22" xfId="1325" xr:uid="{E04C3672-C012-4E40-A2C7-7946DD77C528}"/>
    <cellStyle name="ปกติ 7 23" xfId="1326" xr:uid="{4B76EE34-40AE-419F-A378-03054487B1DF}"/>
    <cellStyle name="ปกติ 7 24" xfId="1327" xr:uid="{2404BA1E-B1E4-401A-8A03-51678480E27F}"/>
    <cellStyle name="ปกติ 7 25" xfId="1328" xr:uid="{57B39F2D-42A4-46B1-BAE4-78480DCCD127}"/>
    <cellStyle name="ปกติ 7 26" xfId="1329" xr:uid="{B1CC80D7-124A-4C4A-8A70-F2F88CCBE362}"/>
    <cellStyle name="ปกติ 7 27" xfId="1330" xr:uid="{1610B1F4-A5FD-46BF-9E07-A6280678DBF2}"/>
    <cellStyle name="ปกติ 7 28" xfId="1331" xr:uid="{5352C121-9975-496A-979F-D7E33F68FBDD}"/>
    <cellStyle name="ปกติ 7 29" xfId="1332" xr:uid="{346A1040-E81C-41D8-B1BA-2227BF92268B}"/>
    <cellStyle name="ปกติ 7 3" xfId="1333" xr:uid="{6A689275-58E1-417D-9D30-54C3584C7985}"/>
    <cellStyle name="ปกติ 7 30" xfId="1334" xr:uid="{061189A4-6D4D-4A01-A9FC-5A94BCA0F8A9}"/>
    <cellStyle name="ปกติ 7 31" xfId="1335" xr:uid="{2172B4E4-CBDC-4CB7-BB67-FCBEF8231DAD}"/>
    <cellStyle name="ปกติ 7 32" xfId="1336" xr:uid="{EF2A0C2C-1914-4795-A626-F3753B5939E4}"/>
    <cellStyle name="ปกติ 7 33" xfId="1337" xr:uid="{21B0C6D4-6D00-4B60-9159-F0B91475E7A3}"/>
    <cellStyle name="ปกติ 7 34" xfId="1338" xr:uid="{86A175BC-19DE-4D6C-98AA-3D6939CAB91D}"/>
    <cellStyle name="ปกติ 7 35" xfId="1339" xr:uid="{A88BD697-673A-410A-9889-98C913346C2D}"/>
    <cellStyle name="ปกติ 7 36" xfId="1340" xr:uid="{40D560DC-9B4F-4B2A-A81D-FF6C9679DC7C}"/>
    <cellStyle name="ปกติ 7 37" xfId="1341" xr:uid="{61D0F92F-445A-4D25-A1AD-A46042D0C896}"/>
    <cellStyle name="ปกติ 7 38" xfId="1342" xr:uid="{2A58F3FE-A51C-402D-B368-CFE942440C13}"/>
    <cellStyle name="ปกติ 7 39" xfId="1343" xr:uid="{D4981ED1-52A2-446C-86B3-1F53CB989E83}"/>
    <cellStyle name="ปกติ 7 4" xfId="1344" xr:uid="{11F13047-4D28-4BF0-A8E9-A6E3369E08D2}"/>
    <cellStyle name="ปกติ 7 40" xfId="1345" xr:uid="{787946F6-7542-47D1-A140-F0595F9A98C7}"/>
    <cellStyle name="ปกติ 7 41" xfId="1346" xr:uid="{4837E9EE-955D-4C7E-AAB6-1BB1C03FC216}"/>
    <cellStyle name="ปกติ 7 42" xfId="1347" xr:uid="{4B1822CD-6BB1-4AD3-A931-E84EB2E6D7F3}"/>
    <cellStyle name="ปกติ 7 43" xfId="1348" xr:uid="{2E59C00E-4AA5-43E9-86FF-B60E2B60114F}"/>
    <cellStyle name="ปกติ 7 44" xfId="1349" xr:uid="{ABD0E2E7-869F-44C2-99F7-F8805AEF6AFE}"/>
    <cellStyle name="ปกติ 7 45" xfId="1350" xr:uid="{3465F0E3-7BF9-4766-8BAB-18B516F5275C}"/>
    <cellStyle name="ปกติ 7 46" xfId="1351" xr:uid="{EB0257A1-9CF2-4DCD-91BE-16A92A944264}"/>
    <cellStyle name="ปกติ 7 47" xfId="1352" xr:uid="{CD6779FF-E7F5-42FA-A8AA-5EA86484AC77}"/>
    <cellStyle name="ปกติ 7 48" xfId="1353" xr:uid="{0004B8ED-ACDD-452A-81CA-A9F30FB05F07}"/>
    <cellStyle name="ปกติ 7 49" xfId="1354" xr:uid="{8E674B90-C33C-405C-9559-38A2F49C1B0A}"/>
    <cellStyle name="ปกติ 7 5" xfId="1355" xr:uid="{E6AA1B1E-DE56-414E-A59B-9649B17A6E01}"/>
    <cellStyle name="ปกติ 7 50" xfId="1356" xr:uid="{1BA3938F-0187-4582-8597-5A8EECAABE42}"/>
    <cellStyle name="ปกติ 7 51" xfId="1357" xr:uid="{BF735670-3980-4EE9-8DBA-C972F7057CB5}"/>
    <cellStyle name="ปกติ 7 52" xfId="1358" xr:uid="{3EC19AF0-3E74-44B4-932F-003698A7D090}"/>
    <cellStyle name="ปกติ 7 53" xfId="1359" xr:uid="{D1AD4101-ACDE-41B1-80A3-D3E1D2B995C7}"/>
    <cellStyle name="ปกติ 7 54" xfId="1360" xr:uid="{3724AD49-FCA0-4DE0-8A69-38FD5FD9D7E8}"/>
    <cellStyle name="ปกติ 7 55" xfId="1361" xr:uid="{C5D832B6-275C-4FF2-826F-A8198A057E1D}"/>
    <cellStyle name="ปกติ 7 56" xfId="1362" xr:uid="{E9164D18-7111-4388-AE4D-9577671D2D13}"/>
    <cellStyle name="ปกติ 7 57" xfId="1363" xr:uid="{0AC52342-17EA-44B8-B7EB-A03FE2FA28F1}"/>
    <cellStyle name="ปกติ 7 58" xfId="1364" xr:uid="{8EB8034B-8B36-413F-B6B5-FD94B8A3802A}"/>
    <cellStyle name="ปกติ 7 59" xfId="1365" xr:uid="{58FEA7C3-2A72-4EDA-A712-7338DDFEE1D8}"/>
    <cellStyle name="ปกติ 7 6" xfId="1366" xr:uid="{8C77705C-BD73-4229-9F0C-76595CFDD254}"/>
    <cellStyle name="ปกติ 7 60" xfId="1367" xr:uid="{C359093B-B80D-48EB-9FE5-6C7F653C776B}"/>
    <cellStyle name="ปกติ 7 61" xfId="1368" xr:uid="{F6CE07DA-FF5E-4533-ACB6-2681CC9EAFEE}"/>
    <cellStyle name="ปกติ 7 62" xfId="1369" xr:uid="{8BCB588B-2950-4451-A845-5CA902FDAF2D}"/>
    <cellStyle name="ปกติ 7 63" xfId="1370" xr:uid="{419B4686-7AF4-4AB0-9996-179FB0687BC0}"/>
    <cellStyle name="ปกติ 7 64" xfId="1371" xr:uid="{B7AC7D0E-A842-4E7A-ACEA-78D4AE47B8DE}"/>
    <cellStyle name="ปกติ 7 65" xfId="1372" xr:uid="{914BF4A0-E621-403D-B6EF-4302E0DC6C46}"/>
    <cellStyle name="ปกติ 7 66" xfId="1373" xr:uid="{81CB3BB1-839A-43C4-8481-758052755429}"/>
    <cellStyle name="ปกติ 7 67" xfId="1374" xr:uid="{6AFEE35C-D97C-48C1-BC7D-70B784389CCA}"/>
    <cellStyle name="ปกติ 7 68" xfId="1375" xr:uid="{14821262-A000-4DD4-8394-B7A689787104}"/>
    <cellStyle name="ปกติ 7 69" xfId="1376" xr:uid="{90E11EE4-1E30-4D7E-8E88-B32ACC5F12AF}"/>
    <cellStyle name="ปกติ 7 7" xfId="1377" xr:uid="{82F29BD4-EECC-4BAF-B9A4-FCE8F165DE06}"/>
    <cellStyle name="ปกติ 7 70" xfId="1378" xr:uid="{72B459CC-0D16-4D6F-9957-94D0E780AF92}"/>
    <cellStyle name="ปกติ 7 71" xfId="1379" xr:uid="{E4D76B29-1246-44BB-8BBF-F7A650CD72E1}"/>
    <cellStyle name="ปกติ 7 72" xfId="1380" xr:uid="{F6391481-F626-4727-BDC0-C63E99B34918}"/>
    <cellStyle name="ปกติ 7 73" xfId="1381" xr:uid="{85BE84E1-B701-41C6-B4A6-7A65697FBC03}"/>
    <cellStyle name="ปกติ 7 74" xfId="1382" xr:uid="{DAF840BB-BBE6-47D5-9B8A-6FEC7E6CD3DB}"/>
    <cellStyle name="ปกติ 7 75" xfId="1383" xr:uid="{BD45E4B7-7ED3-449B-A671-1A68303FF377}"/>
    <cellStyle name="ปกติ 7 76" xfId="1384" xr:uid="{AA38F43C-C534-4A4C-8678-683E641F3BF0}"/>
    <cellStyle name="ปกติ 7 77" xfId="1385" xr:uid="{8A873E00-FDF4-46FA-91C2-23C71433E782}"/>
    <cellStyle name="ปกติ 7 8" xfId="1386" xr:uid="{2672D5A2-E220-4826-8D29-0E59833E1599}"/>
    <cellStyle name="ปกติ 7 9" xfId="1387" xr:uid="{5B224FB4-E22B-4531-8D03-2DD4E4612155}"/>
    <cellStyle name="ปกติ 7_Asia Metal Y2008" xfId="1388" xr:uid="{0CF3F67E-6802-4304-AAE0-CF1F5DBDF56E}"/>
    <cellStyle name="ปกติ 8" xfId="1389" xr:uid="{ED6EB508-4997-49AC-9EDC-1ECCDDFD26CB}"/>
    <cellStyle name="ปกติ 8 10" xfId="1390" xr:uid="{EC0D9727-218D-4AD8-AD7F-C5F6CC99D9C9}"/>
    <cellStyle name="ปกติ 8 11" xfId="1391" xr:uid="{63C90976-66C3-46D4-AF96-96AD621513D4}"/>
    <cellStyle name="ปกติ 8 12" xfId="1392" xr:uid="{894C8D88-FEE2-4EB5-907A-436DE56E0385}"/>
    <cellStyle name="ปกติ 8 13" xfId="1393" xr:uid="{E1D10B76-118D-4F2B-9BA8-11D32BB45328}"/>
    <cellStyle name="ปกติ 8 14" xfId="1394" xr:uid="{FF2E6540-609C-4DD5-B5D2-FE6B7BADA5B1}"/>
    <cellStyle name="ปกติ 8 15" xfId="1395" xr:uid="{717BA611-A01E-49EE-869C-D859CAB9FD7D}"/>
    <cellStyle name="ปกติ 8 16" xfId="1396" xr:uid="{D0D017C7-CE80-4108-93A8-C7ED253DEC0C}"/>
    <cellStyle name="ปกติ 8 17" xfId="1397" xr:uid="{ACEA23A8-1E5F-4DB0-BB87-2D3DD1BDBD67}"/>
    <cellStyle name="ปกติ 8 18" xfId="1398" xr:uid="{C7BCBB17-0553-4546-AAC4-1827F7FE23C8}"/>
    <cellStyle name="ปกติ 8 19" xfId="1399" xr:uid="{22B244F5-BD07-43D7-B47E-628B40D66F19}"/>
    <cellStyle name="ปกติ 8 2" xfId="1400" xr:uid="{4A653233-F54B-48B2-A62D-1CE568BC18BF}"/>
    <cellStyle name="ปกติ 8 20" xfId="1401" xr:uid="{85480CB0-EC8E-4612-9242-FF3FACF1F410}"/>
    <cellStyle name="ปกติ 8 21" xfId="1402" xr:uid="{B04A17FF-F892-493A-A30D-EE5ABE8376A8}"/>
    <cellStyle name="ปกติ 8 22" xfId="1403" xr:uid="{083AF103-7468-4120-B3A4-BD34384C4877}"/>
    <cellStyle name="ปกติ 8 23" xfId="1404" xr:uid="{A6BB4B7E-CF7C-434D-B174-4F0E4335DCC9}"/>
    <cellStyle name="ปกติ 8 24" xfId="1405" xr:uid="{3A8C01FC-4BC7-4473-8655-CF5EEF51F986}"/>
    <cellStyle name="ปกติ 8 25" xfId="1406" xr:uid="{CCE4805A-4293-4387-844A-A69D4B4255E4}"/>
    <cellStyle name="ปกติ 8 26" xfId="1407" xr:uid="{E2574085-940B-41C8-8E12-B1752CC6DE8B}"/>
    <cellStyle name="ปกติ 8 27" xfId="1408" xr:uid="{9A49DA0B-14FA-4C49-ADE1-FFCED1678CAA}"/>
    <cellStyle name="ปกติ 8 28" xfId="1409" xr:uid="{6D83D326-41DE-4859-A58B-B0B7E477BE93}"/>
    <cellStyle name="ปกติ 8 29" xfId="1410" xr:uid="{D393D02F-AF24-4074-9103-705B0C594E20}"/>
    <cellStyle name="ปกติ 8 3" xfId="1411" xr:uid="{77F52710-D7BB-4ED0-AE5C-5A982BFE1873}"/>
    <cellStyle name="ปกติ 8 30" xfId="1412" xr:uid="{9FCBC3AA-3512-471C-B1DB-68B275AA098C}"/>
    <cellStyle name="ปกติ 8 31" xfId="1413" xr:uid="{A67D26B1-C5AA-468B-BF1D-6B6F84009D00}"/>
    <cellStyle name="ปกติ 8 32" xfId="1414" xr:uid="{94FB49C2-2857-44F7-8883-F55EBE849747}"/>
    <cellStyle name="ปกติ 8 33" xfId="1415" xr:uid="{D87FE63D-A8FF-4813-B9DF-DF6499852E76}"/>
    <cellStyle name="ปกติ 8 34" xfId="1416" xr:uid="{AA1D3C0A-F80C-46B7-A690-740DD6D9BC21}"/>
    <cellStyle name="ปกติ 8 35" xfId="1417" xr:uid="{CF94B87D-A1B5-46E4-9DD4-0D2BD224D872}"/>
    <cellStyle name="ปกติ 8 36" xfId="1418" xr:uid="{5419458B-A045-4FE3-85DF-8A34526FB2F9}"/>
    <cellStyle name="ปกติ 8 37" xfId="1419" xr:uid="{C8046403-49DA-445E-B035-2FAD5C509037}"/>
    <cellStyle name="ปกติ 8 38" xfId="1420" xr:uid="{1E8139FF-662E-477E-83B1-B89AC0D5ABBC}"/>
    <cellStyle name="ปกติ 8 39" xfId="1421" xr:uid="{7075685C-4C39-499B-ACA3-D5F21BFF74CB}"/>
    <cellStyle name="ปกติ 8 4" xfId="1422" xr:uid="{8AA72057-9F0F-4555-9D86-04828E12F243}"/>
    <cellStyle name="ปกติ 8 40" xfId="1423" xr:uid="{8190F205-A9FE-4531-867C-860941634D95}"/>
    <cellStyle name="ปกติ 8 41" xfId="1424" xr:uid="{9559088D-2A14-420B-A81E-D46D78317479}"/>
    <cellStyle name="ปกติ 8 42" xfId="1425" xr:uid="{CA4B4762-7E6F-4CC9-8EE2-305D063BEAE5}"/>
    <cellStyle name="ปกติ 8 43" xfId="1426" xr:uid="{2CF05C42-66CA-4D0A-9E98-F31B4D6E4E56}"/>
    <cellStyle name="ปกติ 8 44" xfId="1427" xr:uid="{42095CAD-D66D-4BC9-BB87-32B0AEA6D7CE}"/>
    <cellStyle name="ปกติ 8 45" xfId="1428" xr:uid="{5D9D068C-A827-421A-9FA3-3E0681D4463B}"/>
    <cellStyle name="ปกติ 8 46" xfId="1429" xr:uid="{A6387506-E2F8-47C2-995D-98E42D9B2C9B}"/>
    <cellStyle name="ปกติ 8 47" xfId="1430" xr:uid="{484C0E05-E160-4C04-A8B6-47870CAE6CB9}"/>
    <cellStyle name="ปกติ 8 48" xfId="1431" xr:uid="{39AC669C-3F2A-4322-8CFF-C2A90D718FBC}"/>
    <cellStyle name="ปกติ 8 49" xfId="1432" xr:uid="{1D98EE4C-2EEC-4701-9973-817ADDEF3DF3}"/>
    <cellStyle name="ปกติ 8 5" xfId="1433" xr:uid="{60E2F53C-4B6F-4B9A-8550-EBABE24AB741}"/>
    <cellStyle name="ปกติ 8 50" xfId="1434" xr:uid="{AE6DC9FC-9069-48EB-ACA2-54B22BEFD022}"/>
    <cellStyle name="ปกติ 8 51" xfId="1435" xr:uid="{2BF5099F-93FE-4C1E-97EC-854CE41C9977}"/>
    <cellStyle name="ปกติ 8 52" xfId="1436" xr:uid="{2A1A88E2-B1E5-4621-9FDA-3DF25CDC39BA}"/>
    <cellStyle name="ปกติ 8 53" xfId="1437" xr:uid="{904D370C-0525-48F4-A681-3BCE50235E38}"/>
    <cellStyle name="ปกติ 8 54" xfId="1438" xr:uid="{B9DBDA9F-AD13-4157-98B3-85C25F6B03FC}"/>
    <cellStyle name="ปกติ 8 55" xfId="1439" xr:uid="{9113A428-FCB7-4B75-BE0D-012CBE30B97C}"/>
    <cellStyle name="ปกติ 8 56" xfId="1440" xr:uid="{6A1CD076-3355-4D0E-AB5D-804C53EBEBFC}"/>
    <cellStyle name="ปกติ 8 57" xfId="1441" xr:uid="{732BB53D-D2B9-44A3-86C1-D301BC9BD15C}"/>
    <cellStyle name="ปกติ 8 58" xfId="1442" xr:uid="{90181FF4-0835-44C0-A3F2-1BD9F25DCA9A}"/>
    <cellStyle name="ปกติ 8 59" xfId="1443" xr:uid="{1C98A643-CB0F-43E1-9010-55D643DDEA41}"/>
    <cellStyle name="ปกติ 8 6" xfId="1444" xr:uid="{5BAD2D6E-586D-44AF-A1E7-813FB8CBAFE9}"/>
    <cellStyle name="ปกติ 8 60" xfId="1445" xr:uid="{490C9F48-D5D3-47E1-AD47-9E4E50FC29CB}"/>
    <cellStyle name="ปกติ 8 61" xfId="1446" xr:uid="{84D4CB5B-0003-448B-ABB6-5105C275B231}"/>
    <cellStyle name="ปกติ 8 62" xfId="1447" xr:uid="{9EB9ECB5-4C4C-46C2-A9D0-402F3477A467}"/>
    <cellStyle name="ปกติ 8 63" xfId="1448" xr:uid="{32EF3528-2C25-4260-A18B-1496DEB5D7F6}"/>
    <cellStyle name="ปกติ 8 64" xfId="1449" xr:uid="{BF061F5F-1A0F-442E-80BF-0DAA8D81F65A}"/>
    <cellStyle name="ปกติ 8 65" xfId="1450" xr:uid="{A4C27130-6D71-4B97-8C9A-D0BBCF737AC0}"/>
    <cellStyle name="ปกติ 8 66" xfId="1451" xr:uid="{51355F02-1401-461A-972A-032752686FC2}"/>
    <cellStyle name="ปกติ 8 67" xfId="1452" xr:uid="{9DD873DB-665F-4A9E-8203-A4A2532CB6E0}"/>
    <cellStyle name="ปกติ 8 68" xfId="1453" xr:uid="{5FA41875-6705-4EFA-89EB-09805FECFFFA}"/>
    <cellStyle name="ปกติ 8 69" xfId="1454" xr:uid="{E03E6E6A-F26F-4B33-ABB5-6C632608DCE2}"/>
    <cellStyle name="ปกติ 8 7" xfId="1455" xr:uid="{0AC10FE3-1494-4AC0-86D0-149947BF922B}"/>
    <cellStyle name="ปกติ 8 70" xfId="1456" xr:uid="{665EAAB1-7D5B-4953-9FCE-BBB282BD0565}"/>
    <cellStyle name="ปกติ 8 71" xfId="1457" xr:uid="{2EF44282-2E91-4A9F-B579-98DDF15998EA}"/>
    <cellStyle name="ปกติ 8 72" xfId="1458" xr:uid="{D2816DD2-A4AD-4F3C-89C3-8B196FA9A209}"/>
    <cellStyle name="ปกติ 8 73" xfId="1459" xr:uid="{8A133E7F-9172-47EA-BE35-D34A22706210}"/>
    <cellStyle name="ปกติ 8 74" xfId="1460" xr:uid="{17325298-8210-4176-896B-ED7E6732638A}"/>
    <cellStyle name="ปกติ 8 75" xfId="1461" xr:uid="{AD8A4A35-5F62-4160-AE01-06AB9C76B1BF}"/>
    <cellStyle name="ปกติ 8 76" xfId="1462" xr:uid="{7E1F4D14-AAE2-4407-A32E-93337DA4432C}"/>
    <cellStyle name="ปกติ 8 77" xfId="1463" xr:uid="{66861C46-7A12-40BE-B6C6-3D6344278D16}"/>
    <cellStyle name="ปกติ 8 8" xfId="1464" xr:uid="{0382E1FB-F919-468E-9116-A73B3752E14E}"/>
    <cellStyle name="ปกติ 8 9" xfId="1465" xr:uid="{163A5BE1-658F-4F66-941C-E68484D2FA86}"/>
    <cellStyle name="ปกติ 8_Asia Metal Y2008" xfId="1466" xr:uid="{520CEF3D-FA15-4E92-AC09-80264DAA2333}"/>
    <cellStyle name="ปกติ 9" xfId="1467" xr:uid="{14CB67A1-9ABE-409C-89E5-C1F09CD9334B}"/>
    <cellStyle name="ปกติ 9 10" xfId="1468" xr:uid="{DAC5B74C-05BB-4F42-B44E-8A9F1C065C38}"/>
    <cellStyle name="ปกติ 9 11" xfId="1469" xr:uid="{2DA7F1B4-7F27-42A3-ACDE-14C731FC2422}"/>
    <cellStyle name="ปกติ 9 12" xfId="1470" xr:uid="{575D4DE5-F815-41CC-8E51-EBA61201D8A8}"/>
    <cellStyle name="ปกติ 9 13" xfId="1471" xr:uid="{68F78909-B8C7-4319-A589-C1A836DF2B5E}"/>
    <cellStyle name="ปกติ 9 14" xfId="1472" xr:uid="{00E33A2B-0313-481C-B045-71DA46BE8F50}"/>
    <cellStyle name="ปกติ 9 15" xfId="1473" xr:uid="{BC96D016-46D6-49CE-990C-00FBA3FC2164}"/>
    <cellStyle name="ปกติ 9 16" xfId="1474" xr:uid="{20852D59-E4E2-48A0-927B-23A212CC2BC9}"/>
    <cellStyle name="ปกติ 9 17" xfId="1475" xr:uid="{BFD87E99-46BD-4C11-ACD9-A173EB18F1E7}"/>
    <cellStyle name="ปกติ 9 18" xfId="1476" xr:uid="{09A828E8-2200-4D4A-AAA5-7E4920EBCFE0}"/>
    <cellStyle name="ปกติ 9 19" xfId="1477" xr:uid="{1113B3E4-9BCF-41B6-99DA-C929ED89AC7A}"/>
    <cellStyle name="ปกติ 9 2" xfId="1478" xr:uid="{9F1D92B8-6C9C-4DAE-94B5-6625F68CA2FF}"/>
    <cellStyle name="ปกติ 9 20" xfId="1479" xr:uid="{3AF0D435-9095-4396-8901-022BE8447EF9}"/>
    <cellStyle name="ปกติ 9 21" xfId="1480" xr:uid="{EEE23504-EE1E-4CED-B67B-8920CE255A09}"/>
    <cellStyle name="ปกติ 9 22" xfId="1481" xr:uid="{AA67B0D1-F960-424F-89C0-588210AF9E8B}"/>
    <cellStyle name="ปกติ 9 23" xfId="1482" xr:uid="{4CB82650-54CB-45A9-A4E2-4D9EE3B30D3C}"/>
    <cellStyle name="ปกติ 9 24" xfId="1483" xr:uid="{7486420C-1D5E-4AA7-B67F-2B358E6B3F8B}"/>
    <cellStyle name="ปกติ 9 25" xfId="1484" xr:uid="{116B88BF-C398-4FE9-ACBE-4143C7A66F26}"/>
    <cellStyle name="ปกติ 9 26" xfId="1485" xr:uid="{C2A3551D-5D39-4B9D-929A-80FE0A590011}"/>
    <cellStyle name="ปกติ 9 27" xfId="1486" xr:uid="{3242E0BD-234D-445A-A6BD-1C9BDEF79537}"/>
    <cellStyle name="ปกติ 9 28" xfId="1487" xr:uid="{701866E9-CA93-4BD4-A9EC-BF55BD1AA017}"/>
    <cellStyle name="ปกติ 9 29" xfId="1488" xr:uid="{5C81E38D-D8EB-4156-91B1-0AA6D0AA6CD4}"/>
    <cellStyle name="ปกติ 9 3" xfId="1489" xr:uid="{B077A4C2-FCAD-4AAB-B41D-24BF4A69B6F4}"/>
    <cellStyle name="ปกติ 9 30" xfId="1490" xr:uid="{48C29BF1-F021-4D14-ACB0-1EF27C091528}"/>
    <cellStyle name="ปกติ 9 31" xfId="1491" xr:uid="{B32194FA-4DA9-47CC-9A03-C85700057359}"/>
    <cellStyle name="ปกติ 9 32" xfId="1492" xr:uid="{FB327220-079E-4FE2-8B1C-94162D433B1D}"/>
    <cellStyle name="ปกติ 9 33" xfId="1493" xr:uid="{C586238E-EA84-4CE9-B73A-DBFC3CE92526}"/>
    <cellStyle name="ปกติ 9 34" xfId="1494" xr:uid="{D08C4C62-433D-43A8-923F-8AB55F1F7BB1}"/>
    <cellStyle name="ปกติ 9 35" xfId="1495" xr:uid="{745F5B74-7DC5-4DFA-94A2-FCCFB0172E4F}"/>
    <cellStyle name="ปกติ 9 36" xfId="1496" xr:uid="{9B708D70-D9E1-4FBB-B3A5-8346E7505AD8}"/>
    <cellStyle name="ปกติ 9 37" xfId="1497" xr:uid="{ACCA6A5D-4D73-4EC6-85D3-967357D4C4C3}"/>
    <cellStyle name="ปกติ 9 38" xfId="1498" xr:uid="{3B5FF1F6-C9D1-4CA5-B086-3A28644534CD}"/>
    <cellStyle name="ปกติ 9 39" xfId="1499" xr:uid="{AAFEB2AE-F743-4E1C-9533-E59F651681EA}"/>
    <cellStyle name="ปกติ 9 4" xfId="1500" xr:uid="{52119822-958F-4D7F-803B-96E63FD6A2A5}"/>
    <cellStyle name="ปกติ 9 40" xfId="1501" xr:uid="{43B5133F-0515-40A9-9D26-B13194388E1C}"/>
    <cellStyle name="ปกติ 9 41" xfId="1502" xr:uid="{4DE91E8F-1B12-4FE0-96EF-C5F99272E912}"/>
    <cellStyle name="ปกติ 9 42" xfId="1503" xr:uid="{EC9CE3F8-8803-4946-BFB4-6B0E017F8ABA}"/>
    <cellStyle name="ปกติ 9 43" xfId="1504" xr:uid="{0059454F-3806-494F-9DB2-C53A830F322D}"/>
    <cellStyle name="ปกติ 9 44" xfId="1505" xr:uid="{98F82B07-85A7-44D3-AC82-1E1C111149C2}"/>
    <cellStyle name="ปกติ 9 45" xfId="1506" xr:uid="{67BE7454-B3E4-4FCC-A500-E6D10C662FD0}"/>
    <cellStyle name="ปกติ 9 46" xfId="1507" xr:uid="{99AFC474-0426-449B-8CAA-EAC4AE709F6B}"/>
    <cellStyle name="ปกติ 9 47" xfId="1508" xr:uid="{A3829F5F-A0C8-43BA-82DB-FB9C64A0B149}"/>
    <cellStyle name="ปกติ 9 48" xfId="1509" xr:uid="{E473B880-52A7-4CCB-B312-DEFD3DD6BCED}"/>
    <cellStyle name="ปกติ 9 49" xfId="1510" xr:uid="{64C0E5D6-1AFB-4456-AEAC-E2451DCECE34}"/>
    <cellStyle name="ปกติ 9 5" xfId="1511" xr:uid="{9797FF70-3A0C-4A5A-BDE0-4FAA4520D552}"/>
    <cellStyle name="ปกติ 9 50" xfId="1512" xr:uid="{5862D701-60F0-43C9-BCD4-ED1AB8EE8E27}"/>
    <cellStyle name="ปกติ 9 51" xfId="1513" xr:uid="{6FF3A312-0FC1-48FE-8084-1BF595225336}"/>
    <cellStyle name="ปกติ 9 52" xfId="1514" xr:uid="{7D154BE3-EEB4-4ACB-BAF9-520004062872}"/>
    <cellStyle name="ปกติ 9 53" xfId="1515" xr:uid="{5B24354F-5E69-446D-9A07-D4DD79DC584B}"/>
    <cellStyle name="ปกติ 9 54" xfId="1516" xr:uid="{ABD67826-81FF-4495-9232-CA0525A91080}"/>
    <cellStyle name="ปกติ 9 55" xfId="1517" xr:uid="{2C40C0CE-4A77-4F50-997B-092B69F593F3}"/>
    <cellStyle name="ปกติ 9 56" xfId="1518" xr:uid="{FDF25B7D-6CF9-4AA4-931C-24643F768F58}"/>
    <cellStyle name="ปกติ 9 57" xfId="1519" xr:uid="{8729C453-2C5E-4978-A838-373A5C49069B}"/>
    <cellStyle name="ปกติ 9 58" xfId="1520" xr:uid="{6EBBB46F-B1A0-4A3F-B2B5-7F74A838085B}"/>
    <cellStyle name="ปกติ 9 59" xfId="1521" xr:uid="{AA105B36-E493-4669-A983-A2EB013B08DB}"/>
    <cellStyle name="ปกติ 9 6" xfId="1522" xr:uid="{EB50F3FF-1F8C-41EE-BB4B-52A492ED32D1}"/>
    <cellStyle name="ปกติ 9 60" xfId="1523" xr:uid="{80E00D7F-CA94-4D7B-A24B-D0E958FDBFE1}"/>
    <cellStyle name="ปกติ 9 61" xfId="1524" xr:uid="{C9D929D9-8992-46FD-8C15-33EA3417EAD2}"/>
    <cellStyle name="ปกติ 9 62" xfId="1525" xr:uid="{D5DC5193-371C-4200-A348-43CB1F7FDBE6}"/>
    <cellStyle name="ปกติ 9 63" xfId="1526" xr:uid="{CFEE1154-4331-45B9-8981-4D9EF4FC2F81}"/>
    <cellStyle name="ปกติ 9 64" xfId="1527" xr:uid="{4684A675-61C5-4CB1-9D3A-7CAE0C78492B}"/>
    <cellStyle name="ปกติ 9 65" xfId="1528" xr:uid="{2E39A2E2-0F5A-47BA-ABC4-9158EAF78D7F}"/>
    <cellStyle name="ปกติ 9 66" xfId="1529" xr:uid="{EDA131B0-8BB2-47A6-A167-49E8DDA00AD6}"/>
    <cellStyle name="ปกติ 9 67" xfId="1530" xr:uid="{354CABE1-67EF-45AF-AE4E-4C65C6671EC4}"/>
    <cellStyle name="ปกติ 9 68" xfId="1531" xr:uid="{A8F6AAA4-DA26-4F9E-AF1C-DED27AEA4682}"/>
    <cellStyle name="ปกติ 9 69" xfId="1532" xr:uid="{4F6DCF60-910F-4432-B4C0-FF0EC4AD7704}"/>
    <cellStyle name="ปกติ 9 7" xfId="1533" xr:uid="{C44CBEED-4CBE-4780-A14B-DFE2EA01A255}"/>
    <cellStyle name="ปกติ 9 8" xfId="1534" xr:uid="{A0892D5F-945E-49C2-B346-0B43B82F35BE}"/>
    <cellStyle name="ปกติ 9 9" xfId="1535" xr:uid="{E90369F7-3079-4C86-AF78-1D2B0CD68EE7}"/>
    <cellStyle name="เปอร์เซ็นต์ 2" xfId="1536" xr:uid="{6BDF5906-799A-4839-A4E4-2DA046BDE8A5}"/>
    <cellStyle name="เปอร์เซ็นต์ 2 2" xfId="1537" xr:uid="{FBAC803D-0E07-4BB5-B269-97AB205FD4C3}"/>
    <cellStyle name="เปอร์เซ็นต์ 3" xfId="1538" xr:uid="{01483CD7-EF13-49C7-A7D7-3280F822B9B7}"/>
    <cellStyle name="เปอร์เซ็นต์ 4" xfId="1539" xr:uid="{625C0C2E-1C64-486B-B164-4DD6B2B2F85D}"/>
    <cellStyle name="เปอร์เซ็นต์ 5" xfId="1540" xr:uid="{E6A593F4-DCCF-4D58-9BA1-75C9349537DF}"/>
    <cellStyle name="เปอร์เซ็นต์ 6" xfId="1541" xr:uid="{05F70BAF-82C9-407B-B602-1FF823E0BBBE}"/>
    <cellStyle name="ฤธถ [0]_10' 0.26D MS" xfId="1542" xr:uid="{5D393A45-8C0C-42F0-AD67-068549365235}"/>
    <cellStyle name="ฤธถ_10' 0.26D MS" xfId="1543" xr:uid="{F5707AD0-0AAD-4F62-95D3-A7C6BBC92006}"/>
    <cellStyle name="ล๋ศญ [0]_10' 0.26D MS" xfId="1544" xr:uid="{0818990A-6FE6-4FE7-B7D5-4890166975D2}"/>
    <cellStyle name="ล๋ศญ_10' 0.26D MS" xfId="1545" xr:uid="{C5DEDD71-D7DE-41A9-8DC4-DE1CF243D04E}"/>
    <cellStyle name="วฅมุ_#2(M17)_1" xfId="1546" xr:uid="{2B109DCD-951C-4A04-A25A-A703FA228737}"/>
    <cellStyle name="一般_Book1" xfId="111" xr:uid="{5BA80CD3-A162-4BAE-A93D-E1FF9487BB77}"/>
    <cellStyle name="常规_สต๊อกเดือน 12" xfId="1547" xr:uid="{91041E64-6290-486C-9A45-99D5407359F2}"/>
    <cellStyle name="標準_FIXED ASSET" xfId="1548" xr:uid="{8F1AA643-EA3C-4442-9AEE-E734638A30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689-6D0F-4EA0-B899-800805C7FA62}">
  <sheetPr codeName="Sheet1">
    <pageSetUpPr fitToPage="1"/>
  </sheetPr>
  <dimension ref="A1:O98"/>
  <sheetViews>
    <sheetView view="pageBreakPreview" topLeftCell="A37" zoomScale="113" zoomScaleNormal="89" zoomScaleSheetLayoutView="64" workbookViewId="0">
      <selection activeCell="E72" sqref="E72"/>
    </sheetView>
  </sheetViews>
  <sheetFormatPr defaultColWidth="9.09765625" defaultRowHeight="16" customHeight="1"/>
  <cols>
    <col min="1" max="2" width="3.3984375" style="62" customWidth="1"/>
    <col min="3" max="3" width="5.3984375" style="65" customWidth="1"/>
    <col min="4" max="4" width="13.3984375" style="65" customWidth="1"/>
    <col min="5" max="5" width="46.19921875" style="65" customWidth="1"/>
    <col min="6" max="6" width="8.59765625" style="62" customWidth="1"/>
    <col min="7" max="7" width="1.3984375" style="62" customWidth="1"/>
    <col min="8" max="8" width="16.09765625" style="62" customWidth="1"/>
    <col min="9" max="9" width="1.09765625" style="62" customWidth="1"/>
    <col min="10" max="10" width="16.3984375" style="62" customWidth="1"/>
    <col min="11" max="11" width="1.09765625" style="62" customWidth="1"/>
    <col min="12" max="12" width="16.09765625" style="62" customWidth="1"/>
    <col min="13" max="13" width="1.09765625" style="62" customWidth="1"/>
    <col min="14" max="14" width="16" style="62" customWidth="1"/>
    <col min="15" max="15" width="1.69921875" style="62" customWidth="1"/>
    <col min="16" max="16384" width="9.09765625" style="62"/>
  </cols>
  <sheetData>
    <row r="1" spans="1:14" ht="19.5" customHeight="1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 ht="19.5" customHeight="1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19.5" customHeight="1">
      <c r="A3" s="63" t="s">
        <v>191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4" ht="16.5" customHeight="1">
      <c r="C4" s="64"/>
      <c r="D4" s="64"/>
      <c r="E4" s="64"/>
    </row>
    <row r="5" spans="1:14" ht="18" customHeight="1">
      <c r="A5" s="55" t="s">
        <v>2</v>
      </c>
      <c r="C5" s="64"/>
      <c r="D5" s="64"/>
      <c r="E5" s="64"/>
    </row>
    <row r="6" spans="1:14" ht="18" customHeight="1">
      <c r="F6" s="66"/>
      <c r="G6" s="66"/>
      <c r="H6" s="125" t="s">
        <v>3</v>
      </c>
      <c r="I6" s="125"/>
      <c r="J6" s="125"/>
      <c r="K6" s="125"/>
      <c r="L6" s="125"/>
      <c r="M6" s="125"/>
      <c r="N6" s="125"/>
    </row>
    <row r="7" spans="1:14" ht="18" customHeight="1">
      <c r="F7" s="66"/>
      <c r="G7" s="66"/>
      <c r="H7" s="125" t="s">
        <v>4</v>
      </c>
      <c r="I7" s="125"/>
      <c r="J7" s="125"/>
      <c r="K7" s="68"/>
      <c r="L7" s="124" t="s">
        <v>5</v>
      </c>
      <c r="M7" s="124"/>
      <c r="N7" s="124"/>
    </row>
    <row r="8" spans="1:14" ht="18" customHeight="1">
      <c r="F8" s="70" t="s">
        <v>6</v>
      </c>
      <c r="G8" s="66"/>
      <c r="H8" s="67" t="s">
        <v>192</v>
      </c>
      <c r="I8" s="66"/>
      <c r="J8" s="67" t="s">
        <v>7</v>
      </c>
      <c r="K8" s="68"/>
      <c r="L8" s="67" t="s">
        <v>192</v>
      </c>
      <c r="M8" s="66"/>
      <c r="N8" s="67" t="s">
        <v>7</v>
      </c>
    </row>
    <row r="9" spans="1:14" ht="18" customHeight="1">
      <c r="A9" s="55" t="s">
        <v>8</v>
      </c>
      <c r="K9" s="71"/>
      <c r="M9" s="71"/>
      <c r="N9" s="71"/>
    </row>
    <row r="10" spans="1:14" ht="18" customHeight="1">
      <c r="A10" s="1" t="s">
        <v>9</v>
      </c>
      <c r="C10" s="1"/>
      <c r="F10" s="72">
        <v>6</v>
      </c>
      <c r="H10" s="1">
        <v>205337436</v>
      </c>
      <c r="J10" s="1">
        <v>169124911</v>
      </c>
      <c r="K10" s="2"/>
      <c r="L10" s="1">
        <v>117587571</v>
      </c>
      <c r="M10" s="2"/>
      <c r="N10" s="1">
        <v>57020751</v>
      </c>
    </row>
    <row r="11" spans="1:14" ht="18" customHeight="1">
      <c r="A11" s="1" t="s">
        <v>156</v>
      </c>
      <c r="C11" s="1"/>
      <c r="F11" s="72"/>
      <c r="G11" s="66"/>
      <c r="H11" s="2"/>
      <c r="J11" s="2"/>
      <c r="K11" s="2"/>
      <c r="L11" s="2"/>
      <c r="M11" s="2"/>
      <c r="N11" s="2"/>
    </row>
    <row r="12" spans="1:14" ht="18" customHeight="1">
      <c r="A12" s="1"/>
      <c r="B12" s="73" t="s">
        <v>193</v>
      </c>
      <c r="C12" s="1"/>
      <c r="F12" s="72">
        <v>5</v>
      </c>
      <c r="G12" s="66"/>
      <c r="H12" s="2">
        <v>13409364</v>
      </c>
      <c r="J12" s="2">
        <v>1743681</v>
      </c>
      <c r="K12" s="2"/>
      <c r="L12" s="2">
        <v>13376658</v>
      </c>
      <c r="M12" s="2"/>
      <c r="N12" s="2">
        <v>1744511</v>
      </c>
    </row>
    <row r="13" spans="1:14" ht="18" customHeight="1">
      <c r="A13" s="1"/>
      <c r="B13" s="73" t="s">
        <v>194</v>
      </c>
      <c r="C13" s="1"/>
      <c r="F13" s="72">
        <v>7</v>
      </c>
      <c r="G13" s="66"/>
      <c r="H13" s="2">
        <v>70841866</v>
      </c>
      <c r="J13" s="2">
        <v>59818262</v>
      </c>
      <c r="K13" s="2"/>
      <c r="L13" s="2">
        <v>70481384</v>
      </c>
      <c r="M13" s="2"/>
      <c r="N13" s="2">
        <v>57023950</v>
      </c>
    </row>
    <row r="14" spans="1:14" ht="18" customHeight="1">
      <c r="A14" s="1" t="s">
        <v>157</v>
      </c>
      <c r="C14" s="1"/>
      <c r="F14" s="72"/>
      <c r="G14" s="66"/>
      <c r="H14" s="2"/>
      <c r="J14" s="2"/>
      <c r="K14" s="2"/>
      <c r="L14" s="2"/>
      <c r="M14" s="2"/>
      <c r="N14" s="2"/>
    </row>
    <row r="15" spans="1:14" ht="18" customHeight="1">
      <c r="A15" s="1"/>
      <c r="B15" s="73" t="s">
        <v>193</v>
      </c>
      <c r="C15" s="1"/>
      <c r="F15" s="72" t="s">
        <v>213</v>
      </c>
      <c r="G15" s="66"/>
      <c r="H15" s="2">
        <v>450592</v>
      </c>
      <c r="J15" s="2" t="s">
        <v>11</v>
      </c>
      <c r="K15" s="2"/>
      <c r="L15" s="2">
        <v>450592</v>
      </c>
      <c r="M15" s="2"/>
      <c r="N15" s="2" t="s">
        <v>11</v>
      </c>
    </row>
    <row r="16" spans="1:14" ht="18" customHeight="1">
      <c r="A16" s="1"/>
      <c r="B16" s="73" t="s">
        <v>194</v>
      </c>
      <c r="C16" s="1"/>
      <c r="F16" s="72">
        <v>8</v>
      </c>
      <c r="G16" s="66"/>
      <c r="H16" s="2">
        <v>18693620</v>
      </c>
      <c r="J16" s="2">
        <v>8467894</v>
      </c>
      <c r="K16" s="2"/>
      <c r="L16" s="2">
        <v>18693620</v>
      </c>
      <c r="M16" s="2"/>
      <c r="N16" s="2">
        <v>8467894</v>
      </c>
    </row>
    <row r="17" spans="1:14" s="75" customFormat="1" ht="20.25" customHeight="1">
      <c r="A17" s="1" t="s">
        <v>158</v>
      </c>
      <c r="B17" s="36"/>
      <c r="C17" s="36"/>
      <c r="D17" s="74"/>
      <c r="F17" s="72">
        <v>5</v>
      </c>
      <c r="G17" s="76"/>
      <c r="H17" s="2">
        <v>14998248</v>
      </c>
      <c r="J17" s="2">
        <v>5426816</v>
      </c>
      <c r="K17" s="37"/>
      <c r="L17" s="37">
        <v>14998248</v>
      </c>
      <c r="M17" s="37"/>
      <c r="N17" s="37">
        <v>5426816</v>
      </c>
    </row>
    <row r="18" spans="1:14" s="75" customFormat="1" ht="20.25" hidden="1" customHeight="1">
      <c r="A18" s="1" t="s">
        <v>10</v>
      </c>
      <c r="B18" s="36"/>
      <c r="C18" s="36"/>
      <c r="D18" s="74"/>
      <c r="F18" s="72"/>
      <c r="G18" s="76"/>
      <c r="H18" s="2" t="s">
        <v>11</v>
      </c>
      <c r="J18" s="2" t="s">
        <v>11</v>
      </c>
      <c r="K18" s="37"/>
      <c r="L18" s="37" t="s">
        <v>11</v>
      </c>
      <c r="M18" s="37"/>
      <c r="N18" s="37" t="s">
        <v>11</v>
      </c>
    </row>
    <row r="19" spans="1:14" s="75" customFormat="1" ht="20.25" customHeight="1">
      <c r="A19" s="1" t="s">
        <v>12</v>
      </c>
      <c r="B19" s="36"/>
      <c r="C19" s="36"/>
      <c r="D19" s="74"/>
      <c r="F19" s="72">
        <v>5</v>
      </c>
      <c r="G19" s="76"/>
      <c r="H19" s="2">
        <v>11248799</v>
      </c>
      <c r="J19" s="2">
        <v>8207030</v>
      </c>
      <c r="K19" s="37"/>
      <c r="L19" s="37" t="s">
        <v>11</v>
      </c>
      <c r="M19" s="37"/>
      <c r="N19" s="37" t="s">
        <v>11</v>
      </c>
    </row>
    <row r="20" spans="1:14" ht="18" customHeight="1">
      <c r="A20" s="1" t="s">
        <v>13</v>
      </c>
      <c r="C20" s="1"/>
      <c r="F20" s="72">
        <v>9</v>
      </c>
      <c r="G20" s="66"/>
      <c r="H20" s="2">
        <v>178134544</v>
      </c>
      <c r="J20" s="2">
        <v>168607890</v>
      </c>
      <c r="K20" s="2"/>
      <c r="L20" s="2">
        <v>89931110</v>
      </c>
      <c r="M20" s="2"/>
      <c r="N20" s="2">
        <v>76551350</v>
      </c>
    </row>
    <row r="21" spans="1:14" ht="18" customHeight="1">
      <c r="A21" s="1" t="s">
        <v>14</v>
      </c>
      <c r="C21" s="1"/>
      <c r="F21" s="72">
        <v>10</v>
      </c>
      <c r="H21" s="2">
        <v>1191544</v>
      </c>
      <c r="J21" s="1">
        <v>1268070</v>
      </c>
      <c r="K21" s="2"/>
      <c r="L21" s="1">
        <v>1177454</v>
      </c>
      <c r="M21" s="2"/>
      <c r="N21" s="1">
        <v>1026041</v>
      </c>
    </row>
    <row r="22" spans="1:14" ht="18" customHeight="1">
      <c r="A22" s="1" t="s">
        <v>221</v>
      </c>
      <c r="C22" s="1"/>
      <c r="F22" s="72">
        <v>16</v>
      </c>
      <c r="H22" s="1">
        <v>60181263</v>
      </c>
      <c r="J22" s="2" t="s">
        <v>11</v>
      </c>
      <c r="K22" s="2"/>
      <c r="L22" s="2" t="s">
        <v>11</v>
      </c>
      <c r="M22" s="2"/>
      <c r="N22" s="2" t="s">
        <v>11</v>
      </c>
    </row>
    <row r="23" spans="1:14" ht="18" customHeight="1">
      <c r="A23" s="55" t="s">
        <v>16</v>
      </c>
      <c r="B23" s="65"/>
      <c r="H23" s="40">
        <f>SUM(H10:H22)</f>
        <v>574487276</v>
      </c>
      <c r="I23" s="77"/>
      <c r="J23" s="40">
        <f>SUM(J10:J22)</f>
        <v>422664554</v>
      </c>
      <c r="K23" s="71"/>
      <c r="L23" s="40">
        <f>SUM(L10:L21)</f>
        <v>326696637</v>
      </c>
      <c r="M23" s="71"/>
      <c r="N23" s="40">
        <f>SUM(N10:N21)</f>
        <v>207261313</v>
      </c>
    </row>
    <row r="24" spans="1:14" ht="18" customHeight="1">
      <c r="A24" s="55"/>
      <c r="B24" s="65"/>
      <c r="H24" s="3"/>
      <c r="I24" s="77"/>
      <c r="J24" s="3"/>
      <c r="K24" s="71"/>
      <c r="L24" s="3"/>
      <c r="M24" s="71"/>
      <c r="N24" s="3"/>
    </row>
    <row r="25" spans="1:14" ht="18" customHeight="1">
      <c r="A25" s="55" t="s">
        <v>17</v>
      </c>
      <c r="K25" s="71"/>
      <c r="L25" s="71"/>
      <c r="M25" s="71"/>
      <c r="N25" s="71"/>
    </row>
    <row r="26" spans="1:14" ht="18" customHeight="1">
      <c r="A26" s="1" t="s">
        <v>18</v>
      </c>
      <c r="F26" s="72">
        <v>11</v>
      </c>
      <c r="G26" s="77"/>
      <c r="H26" s="1">
        <v>6257733</v>
      </c>
      <c r="I26" s="77"/>
      <c r="J26" s="1">
        <v>4757733</v>
      </c>
      <c r="K26" s="2"/>
      <c r="L26" s="2">
        <v>6257733</v>
      </c>
      <c r="M26" s="2"/>
      <c r="N26" s="2">
        <v>4757733</v>
      </c>
    </row>
    <row r="27" spans="1:14" ht="18" customHeight="1">
      <c r="A27" s="1" t="s">
        <v>19</v>
      </c>
      <c r="F27" s="72">
        <v>5</v>
      </c>
      <c r="G27" s="77"/>
      <c r="H27" s="2">
        <v>1987783</v>
      </c>
      <c r="I27" s="77"/>
      <c r="J27" s="2">
        <v>11688801</v>
      </c>
      <c r="K27" s="2"/>
      <c r="L27" s="2" t="s">
        <v>11</v>
      </c>
      <c r="M27" s="2"/>
      <c r="N27" s="2" t="s">
        <v>11</v>
      </c>
    </row>
    <row r="28" spans="1:14" ht="18" customHeight="1">
      <c r="A28" s="1" t="s">
        <v>20</v>
      </c>
      <c r="F28" s="72">
        <v>12</v>
      </c>
      <c r="G28" s="77"/>
      <c r="H28" s="49" t="s">
        <v>11</v>
      </c>
      <c r="I28" s="77"/>
      <c r="J28" s="49" t="s">
        <v>11</v>
      </c>
      <c r="K28" s="2"/>
      <c r="L28" s="2">
        <v>492157338</v>
      </c>
      <c r="M28" s="2"/>
      <c r="N28" s="2">
        <v>526254492</v>
      </c>
    </row>
    <row r="29" spans="1:14" ht="18" customHeight="1">
      <c r="A29" s="1" t="s">
        <v>170</v>
      </c>
      <c r="F29" s="72">
        <v>12</v>
      </c>
      <c r="G29" s="77"/>
      <c r="H29" s="2">
        <v>9239677</v>
      </c>
      <c r="I29" s="77"/>
      <c r="J29" s="2">
        <v>3300091</v>
      </c>
      <c r="K29" s="1"/>
      <c r="L29" s="2">
        <v>3060000</v>
      </c>
      <c r="M29" s="1"/>
      <c r="N29" s="2">
        <v>3060000</v>
      </c>
    </row>
    <row r="30" spans="1:14" ht="18" customHeight="1">
      <c r="A30" s="1" t="s">
        <v>21</v>
      </c>
      <c r="F30" s="72">
        <v>13</v>
      </c>
      <c r="G30" s="77"/>
      <c r="H30" s="1">
        <v>284739038</v>
      </c>
      <c r="I30" s="77"/>
      <c r="J30" s="1">
        <v>318001890</v>
      </c>
      <c r="K30" s="2"/>
      <c r="L30" s="2">
        <v>167022571</v>
      </c>
      <c r="M30" s="2"/>
      <c r="N30" s="2">
        <v>200285424</v>
      </c>
    </row>
    <row r="31" spans="1:14" ht="18" customHeight="1">
      <c r="A31" s="1" t="s">
        <v>22</v>
      </c>
      <c r="F31" s="72">
        <v>14</v>
      </c>
      <c r="G31" s="77"/>
      <c r="H31" s="1">
        <v>221787845</v>
      </c>
      <c r="I31" s="77"/>
      <c r="J31" s="1">
        <v>205190919</v>
      </c>
      <c r="K31" s="2"/>
      <c r="L31" s="2">
        <v>98381285</v>
      </c>
      <c r="M31" s="2"/>
      <c r="N31" s="2">
        <v>48710196</v>
      </c>
    </row>
    <row r="32" spans="1:14" ht="18" customHeight="1">
      <c r="A32" s="1" t="s">
        <v>23</v>
      </c>
      <c r="F32" s="72">
        <v>15</v>
      </c>
      <c r="G32" s="66"/>
      <c r="H32" s="1">
        <v>110018548</v>
      </c>
      <c r="J32" s="1">
        <v>138496823</v>
      </c>
      <c r="K32" s="2"/>
      <c r="L32" s="71">
        <v>102585023</v>
      </c>
      <c r="M32" s="2"/>
      <c r="N32" s="71">
        <v>113526540</v>
      </c>
    </row>
    <row r="33" spans="1:15" s="75" customFormat="1" ht="20.25" customHeight="1">
      <c r="A33" s="36" t="s">
        <v>24</v>
      </c>
      <c r="C33" s="74"/>
      <c r="D33" s="74"/>
      <c r="E33" s="74"/>
      <c r="F33" s="72" t="s">
        <v>38</v>
      </c>
      <c r="G33" s="76"/>
      <c r="H33" s="37">
        <v>7216756</v>
      </c>
      <c r="J33" s="37">
        <v>14622515</v>
      </c>
      <c r="K33" s="37"/>
      <c r="L33" s="37">
        <v>7216756</v>
      </c>
      <c r="M33" s="37"/>
      <c r="N33" s="37">
        <v>14120955</v>
      </c>
    </row>
    <row r="34" spans="1:15" ht="18" customHeight="1">
      <c r="A34" s="1" t="s">
        <v>25</v>
      </c>
      <c r="F34" s="72"/>
      <c r="G34" s="66"/>
      <c r="H34" s="1">
        <v>3115688</v>
      </c>
      <c r="J34" s="1">
        <v>2606615</v>
      </c>
      <c r="K34" s="2"/>
      <c r="L34" s="71">
        <v>3115688</v>
      </c>
      <c r="M34" s="2"/>
      <c r="N34" s="71">
        <v>2606615</v>
      </c>
    </row>
    <row r="35" spans="1:15" ht="18" customHeight="1">
      <c r="A35" s="1" t="s">
        <v>26</v>
      </c>
      <c r="C35" s="62"/>
      <c r="F35" s="72">
        <v>26</v>
      </c>
      <c r="H35" s="1">
        <v>4984896</v>
      </c>
      <c r="J35" s="1">
        <v>5798127</v>
      </c>
      <c r="K35" s="2"/>
      <c r="L35" s="71">
        <v>4681868</v>
      </c>
      <c r="M35" s="2"/>
      <c r="N35" s="71">
        <v>5480655</v>
      </c>
    </row>
    <row r="36" spans="1:15" s="75" customFormat="1" ht="20.25" customHeight="1">
      <c r="A36" s="57" t="s">
        <v>27</v>
      </c>
      <c r="D36" s="74"/>
      <c r="E36" s="74"/>
      <c r="F36" s="72">
        <v>16</v>
      </c>
      <c r="G36" s="62"/>
      <c r="H36" s="31">
        <v>40560000</v>
      </c>
      <c r="I36" s="62"/>
      <c r="J36" s="31">
        <v>62530000</v>
      </c>
      <c r="K36" s="31"/>
      <c r="L36" s="31">
        <v>40560000</v>
      </c>
      <c r="M36" s="31"/>
      <c r="N36" s="31">
        <v>62530000</v>
      </c>
      <c r="O36" s="62"/>
    </row>
    <row r="37" spans="1:15" ht="18" customHeight="1">
      <c r="A37" s="1" t="s">
        <v>28</v>
      </c>
      <c r="H37" s="1"/>
      <c r="J37" s="1"/>
      <c r="K37" s="2"/>
      <c r="L37" s="71"/>
      <c r="M37" s="2"/>
      <c r="N37" s="71"/>
    </row>
    <row r="38" spans="1:15" ht="18" customHeight="1">
      <c r="A38" s="1"/>
      <c r="B38" s="62" t="s">
        <v>29</v>
      </c>
      <c r="F38" s="72">
        <v>17.100000000000001</v>
      </c>
      <c r="H38" s="1">
        <v>81678429</v>
      </c>
      <c r="J38" s="1">
        <v>93955272</v>
      </c>
      <c r="K38" s="2"/>
      <c r="L38" s="71">
        <v>81678429</v>
      </c>
      <c r="M38" s="2"/>
      <c r="N38" s="71">
        <v>93955272</v>
      </c>
    </row>
    <row r="39" spans="1:15" ht="18" customHeight="1">
      <c r="A39" s="1"/>
      <c r="B39" s="62" t="s">
        <v>30</v>
      </c>
      <c r="F39" s="72"/>
      <c r="H39" s="1">
        <v>27193290</v>
      </c>
      <c r="J39" s="1">
        <v>19356363</v>
      </c>
      <c r="K39" s="2"/>
      <c r="L39" s="71">
        <v>22837949</v>
      </c>
      <c r="M39" s="2"/>
      <c r="N39" s="71">
        <v>15750098</v>
      </c>
    </row>
    <row r="40" spans="1:15" ht="18" customHeight="1">
      <c r="B40" s="62" t="s">
        <v>31</v>
      </c>
      <c r="F40" s="72">
        <v>5</v>
      </c>
      <c r="H40" s="1">
        <v>6169695</v>
      </c>
      <c r="J40" s="1">
        <v>7864631</v>
      </c>
      <c r="K40" s="2"/>
      <c r="L40" s="71">
        <v>5691460</v>
      </c>
      <c r="M40" s="2"/>
      <c r="N40" s="71">
        <v>6824185</v>
      </c>
    </row>
    <row r="41" spans="1:15" ht="18" customHeight="1">
      <c r="A41" s="55" t="s">
        <v>32</v>
      </c>
      <c r="H41" s="41">
        <f>SUM(H26:H40)</f>
        <v>804949378</v>
      </c>
      <c r="I41" s="77"/>
      <c r="J41" s="41">
        <f>SUM(J26:J40)</f>
        <v>888169780</v>
      </c>
      <c r="K41" s="71"/>
      <c r="L41" s="41">
        <f>SUM(L26:L40)</f>
        <v>1035246100</v>
      </c>
      <c r="M41" s="71"/>
      <c r="N41" s="41">
        <f>SUM(N26:N40)</f>
        <v>1097862165</v>
      </c>
    </row>
    <row r="42" spans="1:15" ht="18" customHeight="1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</row>
    <row r="43" spans="1:15" ht="18" customHeight="1" thickBot="1">
      <c r="A43" s="55" t="s">
        <v>33</v>
      </c>
      <c r="D43" s="62"/>
      <c r="H43" s="42">
        <f>H23+H41</f>
        <v>1379436654</v>
      </c>
      <c r="I43" s="77"/>
      <c r="J43" s="42">
        <f>J23+J41</f>
        <v>1310834334</v>
      </c>
      <c r="K43" s="71"/>
      <c r="L43" s="42">
        <f>L23+L41</f>
        <v>1361942737</v>
      </c>
      <c r="M43" s="71"/>
      <c r="N43" s="42">
        <f>N23+N41</f>
        <v>1305123478</v>
      </c>
    </row>
    <row r="44" spans="1:15" ht="18" customHeight="1" thickTop="1"/>
    <row r="45" spans="1:15" ht="19.5" customHeight="1">
      <c r="A45" s="63" t="s">
        <v>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</row>
    <row r="46" spans="1:15" ht="19.5" customHeight="1">
      <c r="A46" s="63" t="s">
        <v>34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spans="1:15" ht="19.5" customHeight="1">
      <c r="A47" s="63" t="str">
        <f>A3</f>
        <v>AS AT DECEMBER 31, 2025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1:15" ht="18" customHeight="1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</row>
    <row r="49" spans="1:14" ht="18" customHeight="1">
      <c r="A49" s="55" t="s">
        <v>35</v>
      </c>
      <c r="C49" s="64"/>
      <c r="D49" s="64"/>
      <c r="E49" s="64"/>
    </row>
    <row r="50" spans="1:14" ht="18" customHeight="1">
      <c r="F50" s="66"/>
      <c r="G50" s="66"/>
      <c r="H50" s="125" t="s">
        <v>3</v>
      </c>
      <c r="I50" s="125"/>
      <c r="J50" s="125"/>
      <c r="K50" s="125"/>
      <c r="L50" s="125"/>
      <c r="M50" s="125"/>
      <c r="N50" s="125"/>
    </row>
    <row r="51" spans="1:14" ht="18" customHeight="1">
      <c r="F51" s="66"/>
      <c r="G51" s="66"/>
      <c r="H51" s="125" t="s">
        <v>4</v>
      </c>
      <c r="I51" s="125"/>
      <c r="J51" s="125"/>
      <c r="K51" s="68"/>
      <c r="L51" s="124" t="s">
        <v>5</v>
      </c>
      <c r="M51" s="124"/>
      <c r="N51" s="124"/>
    </row>
    <row r="52" spans="1:14" ht="18" customHeight="1">
      <c r="F52" s="70" t="s">
        <v>6</v>
      </c>
      <c r="G52" s="66"/>
      <c r="H52" s="69" t="s">
        <v>192</v>
      </c>
      <c r="I52" s="79"/>
      <c r="J52" s="69" t="s">
        <v>7</v>
      </c>
      <c r="K52" s="68"/>
      <c r="L52" s="69" t="s">
        <v>192</v>
      </c>
      <c r="M52" s="79"/>
      <c r="N52" s="69" t="s">
        <v>7</v>
      </c>
    </row>
    <row r="53" spans="1:14" ht="18" customHeight="1">
      <c r="A53" s="55" t="s">
        <v>36</v>
      </c>
      <c r="K53" s="71"/>
      <c r="L53" s="71"/>
      <c r="M53" s="71"/>
      <c r="N53" s="71"/>
    </row>
    <row r="54" spans="1:14" ht="18" customHeight="1">
      <c r="A54" s="1" t="s">
        <v>37</v>
      </c>
      <c r="F54" s="72">
        <v>18</v>
      </c>
      <c r="H54" s="71">
        <v>15000000</v>
      </c>
      <c r="J54" s="71">
        <v>6000000</v>
      </c>
      <c r="K54" s="71"/>
      <c r="L54" s="71">
        <v>15000000</v>
      </c>
      <c r="M54" s="71"/>
      <c r="N54" s="71">
        <v>6000000</v>
      </c>
    </row>
    <row r="55" spans="1:14" ht="18" customHeight="1">
      <c r="A55" s="1" t="s">
        <v>159</v>
      </c>
      <c r="F55" s="72"/>
      <c r="H55" s="71"/>
      <c r="J55" s="71"/>
      <c r="K55" s="71"/>
      <c r="L55" s="2"/>
      <c r="M55" s="71"/>
      <c r="N55" s="2"/>
    </row>
    <row r="56" spans="1:14" ht="18" customHeight="1">
      <c r="A56" s="1"/>
      <c r="B56" s="73" t="s">
        <v>193</v>
      </c>
      <c r="F56" s="72" t="s">
        <v>214</v>
      </c>
      <c r="H56" s="71">
        <v>18953709</v>
      </c>
      <c r="J56" s="71">
        <v>11978950</v>
      </c>
      <c r="K56" s="71"/>
      <c r="L56" s="2">
        <v>18832300</v>
      </c>
      <c r="M56" s="71"/>
      <c r="N56" s="2">
        <v>12381322</v>
      </c>
    </row>
    <row r="57" spans="1:14" ht="18" customHeight="1">
      <c r="A57" s="1"/>
      <c r="B57" s="73" t="s">
        <v>194</v>
      </c>
      <c r="F57" s="72">
        <v>19</v>
      </c>
      <c r="H57" s="71">
        <v>69647018</v>
      </c>
      <c r="J57" s="71">
        <v>70047878</v>
      </c>
      <c r="K57" s="71"/>
      <c r="L57" s="2">
        <v>67110567</v>
      </c>
      <c r="M57" s="71"/>
      <c r="N57" s="2">
        <v>60741977</v>
      </c>
    </row>
    <row r="58" spans="1:14" ht="18" customHeight="1">
      <c r="A58" s="36" t="s">
        <v>39</v>
      </c>
      <c r="F58" s="72" t="s">
        <v>38</v>
      </c>
      <c r="H58" s="80">
        <v>17328592</v>
      </c>
      <c r="J58" s="80">
        <v>21061029</v>
      </c>
      <c r="K58" s="71"/>
      <c r="L58" s="3">
        <v>17328592</v>
      </c>
      <c r="M58" s="71"/>
      <c r="N58" s="3">
        <v>20959661</v>
      </c>
    </row>
    <row r="59" spans="1:14" ht="18" customHeight="1">
      <c r="A59" s="36" t="s">
        <v>228</v>
      </c>
      <c r="F59" s="72">
        <v>9</v>
      </c>
      <c r="H59" s="71">
        <v>64050000</v>
      </c>
      <c r="J59" s="81" t="s">
        <v>11</v>
      </c>
      <c r="K59" s="71"/>
      <c r="L59" s="3">
        <v>64050000</v>
      </c>
      <c r="M59" s="71"/>
      <c r="N59" s="81" t="s">
        <v>11</v>
      </c>
    </row>
    <row r="60" spans="1:14" ht="18" customHeight="1">
      <c r="A60" s="36" t="s">
        <v>187</v>
      </c>
      <c r="F60" s="72"/>
      <c r="H60" s="71">
        <v>1189161</v>
      </c>
      <c r="J60" s="81" t="s">
        <v>11</v>
      </c>
      <c r="K60" s="71"/>
      <c r="L60" s="2" t="s">
        <v>11</v>
      </c>
      <c r="M60" s="71"/>
      <c r="N60" s="2" t="s">
        <v>11</v>
      </c>
    </row>
    <row r="61" spans="1:14" ht="18" customHeight="1">
      <c r="A61" s="55" t="s">
        <v>40</v>
      </c>
      <c r="D61" s="62"/>
      <c r="F61" s="72"/>
      <c r="G61" s="66"/>
      <c r="H61" s="40">
        <f>SUM(H54:H60)</f>
        <v>186168480</v>
      </c>
      <c r="J61" s="40">
        <f>SUM(J54:J60)</f>
        <v>109087857</v>
      </c>
      <c r="K61" s="71"/>
      <c r="L61" s="40">
        <f>SUM(L54:L60)</f>
        <v>182321459</v>
      </c>
      <c r="M61" s="71"/>
      <c r="N61" s="40">
        <f>SUM(N54:N60)</f>
        <v>100082960</v>
      </c>
    </row>
    <row r="62" spans="1:14" ht="18" customHeight="1">
      <c r="F62" s="72"/>
      <c r="G62" s="66"/>
      <c r="H62" s="66"/>
      <c r="J62" s="66"/>
      <c r="K62" s="71"/>
      <c r="L62" s="71"/>
      <c r="M62" s="71"/>
      <c r="N62" s="71"/>
    </row>
    <row r="63" spans="1:14" ht="18" customHeight="1">
      <c r="A63" s="55" t="s">
        <v>41</v>
      </c>
      <c r="B63" s="55"/>
      <c r="C63" s="55"/>
      <c r="D63" s="55"/>
      <c r="F63" s="72"/>
      <c r="G63" s="66"/>
      <c r="H63" s="66"/>
      <c r="J63" s="66"/>
      <c r="K63" s="71"/>
      <c r="L63" s="71"/>
      <c r="M63" s="71"/>
      <c r="N63" s="66"/>
    </row>
    <row r="64" spans="1:14" ht="18" customHeight="1">
      <c r="A64" s="36" t="s">
        <v>42</v>
      </c>
      <c r="C64" s="55"/>
      <c r="D64" s="55"/>
      <c r="F64" s="72" t="s">
        <v>38</v>
      </c>
      <c r="G64" s="66"/>
      <c r="H64" s="2">
        <v>6564060</v>
      </c>
      <c r="I64" s="2"/>
      <c r="J64" s="2">
        <v>12097642</v>
      </c>
      <c r="K64" s="2"/>
      <c r="L64" s="71">
        <v>6564060</v>
      </c>
      <c r="M64" s="2"/>
      <c r="N64" s="71">
        <v>11823699</v>
      </c>
    </row>
    <row r="65" spans="1:14" ht="18" customHeight="1">
      <c r="A65" s="1" t="s">
        <v>160</v>
      </c>
      <c r="C65" s="1"/>
      <c r="F65" s="72">
        <v>21</v>
      </c>
      <c r="G65" s="66"/>
      <c r="H65" s="2">
        <v>9915570</v>
      </c>
      <c r="I65" s="2"/>
      <c r="J65" s="2">
        <v>8974002</v>
      </c>
      <c r="K65" s="2"/>
      <c r="L65" s="2">
        <v>9896388</v>
      </c>
      <c r="M65" s="2"/>
      <c r="N65" s="2">
        <v>8905823</v>
      </c>
    </row>
    <row r="66" spans="1:14" ht="18" customHeight="1">
      <c r="A66" s="1" t="s">
        <v>44</v>
      </c>
      <c r="B66" s="1"/>
      <c r="C66" s="62"/>
      <c r="F66" s="72">
        <v>17.2</v>
      </c>
      <c r="G66" s="66"/>
      <c r="H66" s="2">
        <v>51789801</v>
      </c>
      <c r="I66" s="2"/>
      <c r="J66" s="2">
        <v>51377272</v>
      </c>
      <c r="K66" s="2"/>
      <c r="L66" s="71">
        <v>51789801</v>
      </c>
      <c r="M66" s="2"/>
      <c r="N66" s="71">
        <v>51377272</v>
      </c>
    </row>
    <row r="67" spans="1:14" ht="17" customHeight="1">
      <c r="A67" s="57" t="s">
        <v>45</v>
      </c>
      <c r="F67" s="72">
        <v>13</v>
      </c>
      <c r="G67" s="66"/>
      <c r="H67" s="31">
        <v>21237000</v>
      </c>
      <c r="I67" s="31"/>
      <c r="J67" s="31">
        <v>21237000</v>
      </c>
      <c r="K67" s="31"/>
      <c r="L67" s="31">
        <v>1237000</v>
      </c>
      <c r="M67" s="31"/>
      <c r="N67" s="31">
        <v>1237000</v>
      </c>
    </row>
    <row r="68" spans="1:14" ht="18" customHeight="1">
      <c r="A68" s="55" t="s">
        <v>46</v>
      </c>
      <c r="B68" s="55"/>
      <c r="C68" s="57"/>
      <c r="D68" s="62"/>
      <c r="F68" s="72"/>
      <c r="G68" s="66"/>
      <c r="H68" s="40">
        <f>SUM(H64:H67)</f>
        <v>89506431</v>
      </c>
      <c r="J68" s="40">
        <f>SUM(J64:J67)</f>
        <v>93685916</v>
      </c>
      <c r="K68" s="71"/>
      <c r="L68" s="40">
        <f>SUM(L64:L67)</f>
        <v>69487249</v>
      </c>
      <c r="M68" s="71"/>
      <c r="N68" s="40">
        <f>SUM(N64:N67)</f>
        <v>73343794</v>
      </c>
    </row>
    <row r="69" spans="1:14" ht="18" customHeight="1">
      <c r="A69" s="55"/>
      <c r="B69" s="55"/>
      <c r="C69" s="55"/>
      <c r="D69" s="62"/>
      <c r="F69" s="72"/>
      <c r="G69" s="66"/>
      <c r="H69" s="3"/>
      <c r="J69" s="3"/>
      <c r="K69" s="71"/>
      <c r="L69" s="3"/>
      <c r="M69" s="71"/>
      <c r="N69" s="3"/>
    </row>
    <row r="70" spans="1:14" ht="18" customHeight="1">
      <c r="A70" s="55" t="s">
        <v>47</v>
      </c>
      <c r="B70" s="55"/>
      <c r="C70" s="55"/>
      <c r="D70" s="62"/>
      <c r="F70" s="72"/>
      <c r="G70" s="66"/>
      <c r="H70" s="43">
        <f>H61+H68</f>
        <v>275674911</v>
      </c>
      <c r="I70" s="71"/>
      <c r="J70" s="43">
        <f>J61+J68</f>
        <v>202773773</v>
      </c>
      <c r="K70" s="71"/>
      <c r="L70" s="43">
        <f>L61+L68</f>
        <v>251808708</v>
      </c>
      <c r="M70" s="71"/>
      <c r="N70" s="43">
        <f>N61+N68</f>
        <v>173426754</v>
      </c>
    </row>
    <row r="71" spans="1:14" ht="18" customHeight="1">
      <c r="F71" s="72"/>
      <c r="G71" s="66"/>
      <c r="H71" s="82"/>
      <c r="J71" s="82"/>
      <c r="K71" s="68"/>
      <c r="L71" s="82"/>
      <c r="M71" s="66"/>
      <c r="N71" s="82"/>
    </row>
    <row r="72" spans="1:14" ht="18" customHeight="1">
      <c r="A72" s="55" t="s">
        <v>48</v>
      </c>
      <c r="F72" s="72"/>
      <c r="G72" s="66"/>
      <c r="H72" s="66"/>
      <c r="J72" s="66"/>
      <c r="K72" s="71"/>
      <c r="L72" s="71"/>
      <c r="M72" s="71"/>
      <c r="N72" s="71"/>
    </row>
    <row r="73" spans="1:14" ht="18" customHeight="1">
      <c r="A73" s="1" t="s">
        <v>49</v>
      </c>
      <c r="C73" s="1"/>
      <c r="F73" s="72"/>
      <c r="G73" s="66"/>
      <c r="H73" s="66"/>
      <c r="J73" s="66"/>
      <c r="K73" s="71"/>
      <c r="L73" s="71"/>
      <c r="M73" s="71"/>
      <c r="N73" s="71"/>
    </row>
    <row r="74" spans="1:14" ht="18" customHeight="1" thickBot="1">
      <c r="A74" s="1" t="s">
        <v>50</v>
      </c>
      <c r="C74" s="1"/>
      <c r="F74" s="72"/>
      <c r="G74" s="66"/>
      <c r="H74" s="83">
        <v>1122297625</v>
      </c>
      <c r="J74" s="83">
        <v>1122297625</v>
      </c>
      <c r="K74" s="71"/>
      <c r="L74" s="83">
        <v>1122297625</v>
      </c>
      <c r="M74" s="71"/>
      <c r="N74" s="83">
        <v>1122297625</v>
      </c>
    </row>
    <row r="75" spans="1:14" ht="18" customHeight="1" thickTop="1">
      <c r="A75" s="4" t="s">
        <v>51</v>
      </c>
      <c r="B75" s="1"/>
      <c r="C75" s="1"/>
      <c r="F75" s="72"/>
      <c r="G75" s="66"/>
      <c r="H75" s="2">
        <v>1122297625</v>
      </c>
      <c r="J75" s="2">
        <v>1122297625</v>
      </c>
      <c r="L75" s="2">
        <v>1122297625</v>
      </c>
      <c r="N75" s="2">
        <v>1122297625</v>
      </c>
    </row>
    <row r="76" spans="1:14" ht="18" customHeight="1">
      <c r="A76" s="1" t="s">
        <v>52</v>
      </c>
      <c r="C76" s="1"/>
      <c r="F76" s="72">
        <v>22</v>
      </c>
      <c r="G76" s="66"/>
      <c r="H76" s="2">
        <f>'Equity-conso_EN'!F33</f>
        <v>10933099</v>
      </c>
      <c r="J76" s="2">
        <v>208730146</v>
      </c>
      <c r="K76" s="2"/>
      <c r="L76" s="2">
        <f>'Equity-separate_EN'!F33</f>
        <v>10933099</v>
      </c>
      <c r="M76" s="2"/>
      <c r="N76" s="2">
        <v>208730146</v>
      </c>
    </row>
    <row r="77" spans="1:14" ht="18" customHeight="1">
      <c r="A77" s="1" t="s">
        <v>53</v>
      </c>
      <c r="C77" s="1"/>
      <c r="F77" s="72"/>
      <c r="G77" s="66"/>
      <c r="H77" s="2"/>
      <c r="J77" s="2"/>
      <c r="K77" s="2"/>
      <c r="L77" s="2"/>
      <c r="M77" s="2"/>
      <c r="N77" s="2"/>
    </row>
    <row r="78" spans="1:14" ht="18" customHeight="1">
      <c r="A78" s="1" t="s">
        <v>161</v>
      </c>
      <c r="B78" s="1"/>
      <c r="F78" s="72">
        <v>22</v>
      </c>
      <c r="G78" s="66"/>
      <c r="H78" s="44">
        <f>'Equity-conso_EN'!H33</f>
        <v>1304875</v>
      </c>
      <c r="J78" s="2">
        <f>'Equity-conso_EN'!H21</f>
        <v>14126359</v>
      </c>
      <c r="K78" s="2"/>
      <c r="L78" s="44">
        <f>'Equity-separate_EN'!H33</f>
        <v>1304875</v>
      </c>
      <c r="M78" s="2"/>
      <c r="N78" s="2">
        <f>'Equity-separate_EN'!H21</f>
        <v>14126359</v>
      </c>
    </row>
    <row r="79" spans="1:14" ht="18" customHeight="1">
      <c r="A79" s="4" t="s">
        <v>162</v>
      </c>
      <c r="B79" s="1"/>
      <c r="F79" s="72">
        <v>23</v>
      </c>
      <c r="G79" s="66"/>
      <c r="H79" s="44">
        <f>'Equity-conso_EN'!J21</f>
        <v>7504710</v>
      </c>
      <c r="J79" s="51">
        <v>7504710</v>
      </c>
      <c r="K79" s="2"/>
      <c r="L79" s="44">
        <f>'Equity-conso_EN'!J33</f>
        <v>7504710</v>
      </c>
      <c r="M79" s="2"/>
      <c r="N79" s="44">
        <v>7504710</v>
      </c>
    </row>
    <row r="80" spans="1:14" ht="18" customHeight="1">
      <c r="A80" s="4" t="s">
        <v>222</v>
      </c>
      <c r="B80" s="1"/>
      <c r="G80" s="66"/>
      <c r="H80" s="51">
        <f>'Equity-conso_EN'!L33</f>
        <v>-6434196</v>
      </c>
      <c r="J80" s="2">
        <f>'Equity-conso_EN'!L21</f>
        <v>-235559909</v>
      </c>
      <c r="K80" s="2"/>
      <c r="L80" s="51">
        <f>+'Equity-separate_EN'!L33</f>
        <v>-61570</v>
      </c>
      <c r="M80" s="2"/>
      <c r="N80" s="2">
        <f>'Equity-separate_EN'!L21</f>
        <v>-211923406</v>
      </c>
    </row>
    <row r="81" spans="1:14" ht="18" customHeight="1">
      <c r="A81" s="1" t="s">
        <v>54</v>
      </c>
      <c r="B81" s="1"/>
      <c r="F81" s="72">
        <v>23</v>
      </c>
      <c r="G81" s="66"/>
      <c r="H81" s="51">
        <f>'Equity-conso_EN'!N21</f>
        <v>-7504710</v>
      </c>
      <c r="J81" s="51">
        <v>-7504710</v>
      </c>
      <c r="K81" s="2"/>
      <c r="L81" s="51">
        <f>'Equity-conso_EN'!N33</f>
        <v>-7504710</v>
      </c>
      <c r="M81" s="2"/>
      <c r="N81" s="51">
        <v>-7504710</v>
      </c>
    </row>
    <row r="82" spans="1:14" ht="18" customHeight="1">
      <c r="A82" s="1" t="s">
        <v>55</v>
      </c>
      <c r="C82" s="1"/>
      <c r="F82" s="72"/>
      <c r="G82" s="66"/>
      <c r="H82" s="51">
        <f>+'Equity-conso_EN'!P33</f>
        <v>-24340000</v>
      </c>
      <c r="J82" s="5">
        <f>'Equity-conso_EN'!P21</f>
        <v>-1534000</v>
      </c>
      <c r="K82" s="2"/>
      <c r="L82" s="51">
        <f>'Equity-conso_EN'!P33</f>
        <v>-24340000</v>
      </c>
      <c r="M82" s="2"/>
      <c r="N82" s="5">
        <f>'Equity-separate_EN'!P21</f>
        <v>-1534000</v>
      </c>
    </row>
    <row r="83" spans="1:14" s="77" customFormat="1" ht="18" customHeight="1">
      <c r="A83" s="55" t="s">
        <v>56</v>
      </c>
      <c r="C83" s="55"/>
      <c r="D83" s="55"/>
      <c r="E83" s="84"/>
      <c r="F83" s="85"/>
      <c r="G83" s="86"/>
      <c r="H83" s="48">
        <f>SUM(H75:H82)</f>
        <v>1103761403</v>
      </c>
      <c r="I83" s="62"/>
      <c r="J83" s="2">
        <f>SUM(J75:J82)</f>
        <v>1108060221</v>
      </c>
      <c r="K83" s="71"/>
      <c r="L83" s="48">
        <f>SUM(L75:L82)</f>
        <v>1110134029</v>
      </c>
      <c r="M83" s="71"/>
      <c r="N83" s="2">
        <f>SUM(N75:N82)</f>
        <v>1131696724</v>
      </c>
    </row>
    <row r="84" spans="1:14" s="77" customFormat="1" ht="18" customHeight="1">
      <c r="A84" s="1" t="s">
        <v>57</v>
      </c>
      <c r="C84" s="55"/>
      <c r="D84" s="55"/>
      <c r="E84" s="84"/>
      <c r="F84" s="86"/>
      <c r="G84" s="86"/>
      <c r="H84" s="2">
        <v>340</v>
      </c>
      <c r="I84" s="87"/>
      <c r="J84" s="2">
        <v>340</v>
      </c>
      <c r="K84" s="88"/>
      <c r="L84" s="49" t="s">
        <v>11</v>
      </c>
      <c r="M84" s="88"/>
      <c r="N84" s="49" t="s">
        <v>11</v>
      </c>
    </row>
    <row r="85" spans="1:14" ht="18" customHeight="1">
      <c r="A85" s="55" t="s">
        <v>58</v>
      </c>
      <c r="B85" s="55"/>
      <c r="C85" s="55"/>
      <c r="F85" s="66"/>
      <c r="G85" s="66"/>
      <c r="H85" s="41">
        <f>SUM(H83:H84)</f>
        <v>1103761743</v>
      </c>
      <c r="J85" s="41">
        <f>SUM(J83:J84)</f>
        <v>1108060561</v>
      </c>
      <c r="K85" s="71"/>
      <c r="L85" s="41">
        <f>SUM(L83:L84)</f>
        <v>1110134029</v>
      </c>
      <c r="M85" s="71"/>
      <c r="N85" s="41">
        <f>SUM(N83:N84)</f>
        <v>1131696724</v>
      </c>
    </row>
    <row r="86" spans="1:14" ht="18" customHeight="1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</row>
    <row r="87" spans="1:14" ht="18" customHeight="1" thickBot="1">
      <c r="A87" s="55" t="s">
        <v>59</v>
      </c>
      <c r="D87" s="62"/>
      <c r="F87" s="66"/>
      <c r="G87" s="66"/>
      <c r="H87" s="83">
        <f>SUM(H70+H85)</f>
        <v>1379436654</v>
      </c>
      <c r="J87" s="83">
        <f>SUM(J70+J85)</f>
        <v>1310834334</v>
      </c>
      <c r="K87" s="71"/>
      <c r="L87" s="83">
        <f>SUM(L70+L85)</f>
        <v>1361942737</v>
      </c>
      <c r="M87" s="71"/>
      <c r="N87" s="83">
        <f>SUM(N70+N85)</f>
        <v>1305123478</v>
      </c>
    </row>
    <row r="88" spans="1:14" ht="18" customHeight="1" thickTop="1">
      <c r="A88" s="84"/>
      <c r="D88" s="62"/>
      <c r="F88" s="66"/>
      <c r="G88" s="66"/>
      <c r="H88" s="71"/>
      <c r="J88" s="71"/>
      <c r="K88" s="71"/>
      <c r="L88" s="71"/>
      <c r="M88" s="71"/>
      <c r="N88" s="71"/>
    </row>
    <row r="89" spans="1:14" ht="16" customHeight="1">
      <c r="A89" s="84"/>
      <c r="D89" s="62"/>
      <c r="F89" s="66"/>
      <c r="G89" s="49"/>
      <c r="H89" s="45">
        <f>H43-H87</f>
        <v>0</v>
      </c>
      <c r="I89" s="56"/>
      <c r="J89" s="45">
        <f>J43-J87</f>
        <v>0</v>
      </c>
      <c r="K89" s="45"/>
      <c r="L89" s="45">
        <f>L43-L87</f>
        <v>0</v>
      </c>
      <c r="M89" s="45"/>
      <c r="N89" s="45">
        <f>N43-N87</f>
        <v>0</v>
      </c>
    </row>
    <row r="90" spans="1:14" ht="16" customHeight="1">
      <c r="A90" s="84"/>
      <c r="D90" s="62"/>
      <c r="F90" s="66"/>
      <c r="G90" s="66"/>
      <c r="H90" s="71"/>
      <c r="J90" s="71"/>
      <c r="K90" s="71"/>
      <c r="L90" s="71"/>
      <c r="M90" s="71"/>
      <c r="N90" s="71"/>
    </row>
    <row r="91" spans="1:14" ht="16" customHeight="1">
      <c r="A91" s="84"/>
      <c r="D91" s="62"/>
      <c r="F91" s="66"/>
      <c r="G91" s="66"/>
      <c r="H91" s="71"/>
      <c r="J91" s="71"/>
      <c r="K91" s="71"/>
      <c r="L91" s="71"/>
      <c r="M91" s="71"/>
      <c r="N91" s="71"/>
    </row>
    <row r="92" spans="1:14" ht="16" customHeight="1">
      <c r="A92" s="84"/>
      <c r="D92" s="62"/>
      <c r="F92" s="66"/>
      <c r="G92" s="66"/>
      <c r="H92" s="71"/>
      <c r="J92" s="71"/>
      <c r="K92" s="71"/>
      <c r="L92" s="71"/>
      <c r="M92" s="71"/>
      <c r="N92" s="71"/>
    </row>
    <row r="93" spans="1:14" ht="16" customHeight="1">
      <c r="A93" s="84"/>
      <c r="D93" s="62"/>
      <c r="F93" s="66"/>
      <c r="G93" s="66"/>
      <c r="H93" s="71"/>
      <c r="J93" s="71"/>
      <c r="K93" s="71"/>
      <c r="L93" s="71"/>
      <c r="M93" s="71"/>
      <c r="N93" s="71"/>
    </row>
    <row r="94" spans="1:14" ht="16" customHeight="1">
      <c r="A94" s="84"/>
      <c r="D94" s="62"/>
      <c r="F94" s="66"/>
      <c r="G94" s="66"/>
      <c r="H94" s="71"/>
      <c r="J94" s="71"/>
      <c r="K94" s="71"/>
      <c r="L94" s="71"/>
      <c r="M94" s="71"/>
      <c r="N94" s="71"/>
    </row>
    <row r="95" spans="1:14" ht="16" customHeight="1">
      <c r="A95" s="84"/>
      <c r="D95" s="62"/>
      <c r="F95" s="66"/>
      <c r="G95" s="66"/>
      <c r="H95" s="89"/>
      <c r="J95" s="71"/>
      <c r="K95" s="71"/>
      <c r="L95" s="71"/>
      <c r="M95" s="71"/>
      <c r="N95" s="71"/>
    </row>
    <row r="96" spans="1:14" ht="16" customHeight="1">
      <c r="A96" s="84"/>
      <c r="D96" s="62"/>
      <c r="F96" s="66"/>
      <c r="G96" s="66"/>
      <c r="H96" s="89"/>
      <c r="J96" s="71"/>
      <c r="K96" s="71"/>
      <c r="L96" s="71"/>
      <c r="M96" s="71"/>
      <c r="N96" s="71"/>
    </row>
    <row r="97" spans="1:14" ht="16" customHeight="1">
      <c r="F97" s="66"/>
      <c r="G97" s="66"/>
      <c r="H97" s="89"/>
      <c r="J97" s="71"/>
      <c r="K97" s="71"/>
      <c r="L97" s="71"/>
      <c r="M97" s="71"/>
      <c r="N97" s="71"/>
    </row>
    <row r="98" spans="1:14" ht="16" customHeight="1">
      <c r="A98" s="65"/>
      <c r="F98" s="66"/>
      <c r="G98" s="66"/>
      <c r="H98" s="71"/>
      <c r="J98" s="71"/>
      <c r="K98" s="71"/>
      <c r="L98" s="71"/>
      <c r="M98" s="71"/>
      <c r="N98" s="71"/>
    </row>
  </sheetData>
  <mergeCells count="6">
    <mergeCell ref="H50:N50"/>
    <mergeCell ref="H51:J51"/>
    <mergeCell ref="L51:N51"/>
    <mergeCell ref="H7:J7"/>
    <mergeCell ref="H6:N6"/>
    <mergeCell ref="L7:N7"/>
  </mergeCells>
  <phoneticPr fontId="4" type="noConversion"/>
  <pageMargins left="0.70866141732283472" right="0.11811023622047245" top="0.78740157480314965" bottom="0.59055118110236227" header="0.39370078740157483" footer="0.39370078740157483"/>
  <pageSetup paperSize="9" scale="71" firstPageNumber="6" fitToHeight="0" orientation="portrait" useFirstPageNumber="1" verticalDpi="300" r:id="rId1"/>
  <headerFooter alignWithMargins="0">
    <oddFooter>&amp;L&amp;"Calibri,Regular"&amp;12The accompanying notes are and integral parts of these financial statements.&amp;R&amp;"Calibri,Regular"&amp;12&amp;P</oddFooter>
  </headerFooter>
  <rowBreaks count="1" manualBreakCount="1">
    <brk id="4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01B2-69EA-4BAC-8EDC-EB1A059CBC95}">
  <sheetPr>
    <pageSetUpPr fitToPage="1"/>
  </sheetPr>
  <dimension ref="A1:N66"/>
  <sheetViews>
    <sheetView view="pageBreakPreview" zoomScaleNormal="81" zoomScaleSheetLayoutView="100" workbookViewId="0">
      <selection activeCell="E10" sqref="E10"/>
    </sheetView>
  </sheetViews>
  <sheetFormatPr defaultColWidth="9.09765625" defaultRowHeight="18" customHeight="1"/>
  <cols>
    <col min="1" max="1" width="3.8984375" style="62" customWidth="1"/>
    <col min="2" max="2" width="3.3984375" style="62" customWidth="1"/>
    <col min="3" max="3" width="4" style="62" customWidth="1"/>
    <col min="4" max="4" width="70.19921875" style="62" customWidth="1"/>
    <col min="5" max="5" width="9" style="62" customWidth="1"/>
    <col min="6" max="6" width="1.3984375" style="62" customWidth="1"/>
    <col min="7" max="7" width="16.09765625" style="62" customWidth="1"/>
    <col min="8" max="8" width="1.3984375" style="62" customWidth="1"/>
    <col min="9" max="9" width="16.09765625" style="62" customWidth="1"/>
    <col min="10" max="10" width="1.3984375" style="62" customWidth="1"/>
    <col min="11" max="11" width="16.09765625" style="62" customWidth="1"/>
    <col min="12" max="12" width="1.3984375" style="62" customWidth="1"/>
    <col min="13" max="13" width="16.09765625" style="62" customWidth="1"/>
    <col min="14" max="14" width="1.8984375" style="62" customWidth="1"/>
    <col min="15" max="16384" width="9.09765625" style="62"/>
  </cols>
  <sheetData>
    <row r="1" spans="1:14" ht="19.5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4" ht="19.5" customHeight="1">
      <c r="A2" s="90" t="s">
        <v>60</v>
      </c>
      <c r="B2" s="91"/>
      <c r="C2" s="91"/>
      <c r="D2" s="91"/>
      <c r="E2" s="91"/>
      <c r="F2" s="91"/>
      <c r="G2" s="91"/>
      <c r="H2" s="91"/>
      <c r="I2" s="91"/>
      <c r="J2" s="91"/>
      <c r="K2" s="126"/>
      <c r="L2" s="126"/>
      <c r="M2" s="126"/>
    </row>
    <row r="3" spans="1:14" ht="19.5" customHeight="1">
      <c r="A3" s="90" t="s">
        <v>188</v>
      </c>
      <c r="B3" s="86"/>
      <c r="C3" s="86"/>
      <c r="D3" s="86"/>
      <c r="E3" s="86"/>
      <c r="F3" s="86"/>
      <c r="G3" s="86"/>
      <c r="H3" s="86"/>
      <c r="I3" s="86"/>
      <c r="J3" s="86"/>
      <c r="K3" s="126"/>
      <c r="L3" s="126"/>
      <c r="M3" s="126"/>
    </row>
    <row r="4" spans="1:14" ht="21" customHeight="1">
      <c r="A4" s="91"/>
      <c r="B4" s="86"/>
      <c r="C4" s="86"/>
      <c r="D4" s="86"/>
      <c r="E4" s="86"/>
      <c r="F4" s="86"/>
      <c r="G4" s="86"/>
      <c r="H4" s="86"/>
      <c r="I4" s="86"/>
      <c r="J4" s="86"/>
      <c r="K4" s="86"/>
      <c r="L4" s="66"/>
      <c r="M4" s="66"/>
    </row>
    <row r="5" spans="1:14" ht="18" customHeight="1">
      <c r="E5" s="66"/>
      <c r="G5" s="123" t="s">
        <v>3</v>
      </c>
      <c r="H5" s="123"/>
      <c r="I5" s="123"/>
      <c r="J5" s="123"/>
      <c r="K5" s="123"/>
      <c r="L5" s="123"/>
      <c r="M5" s="123"/>
    </row>
    <row r="6" spans="1:14" ht="18" customHeight="1">
      <c r="E6" s="66"/>
      <c r="G6" s="124" t="s">
        <v>4</v>
      </c>
      <c r="H6" s="124"/>
      <c r="I6" s="124"/>
      <c r="J6" s="68"/>
      <c r="K6" s="124" t="s">
        <v>5</v>
      </c>
      <c r="L6" s="124"/>
      <c r="M6" s="124"/>
    </row>
    <row r="7" spans="1:14" ht="18" customHeight="1">
      <c r="E7" s="70" t="s">
        <v>6</v>
      </c>
      <c r="G7" s="92">
        <v>2025</v>
      </c>
      <c r="I7" s="92">
        <v>2024</v>
      </c>
      <c r="J7" s="68"/>
      <c r="K7" s="92">
        <v>2025</v>
      </c>
      <c r="M7" s="92">
        <v>2024</v>
      </c>
      <c r="N7" s="80"/>
    </row>
    <row r="8" spans="1:14" ht="18" customHeight="1">
      <c r="A8" s="77" t="s">
        <v>61</v>
      </c>
      <c r="E8" s="72"/>
      <c r="G8" s="71"/>
      <c r="H8" s="71"/>
      <c r="I8" s="71"/>
      <c r="J8" s="2"/>
      <c r="K8" s="2"/>
      <c r="L8" s="2"/>
      <c r="M8" s="2"/>
      <c r="N8" s="80"/>
    </row>
    <row r="9" spans="1:14" ht="18" customHeight="1">
      <c r="A9" s="62" t="s">
        <v>62</v>
      </c>
      <c r="E9" s="72">
        <v>28</v>
      </c>
      <c r="G9" s="3">
        <v>278023372</v>
      </c>
      <c r="H9" s="71"/>
      <c r="I9" s="3">
        <v>255041880</v>
      </c>
      <c r="J9" s="2"/>
      <c r="K9" s="71">
        <v>278023372</v>
      </c>
      <c r="L9" s="2"/>
      <c r="M9" s="71">
        <v>255041880</v>
      </c>
      <c r="N9" s="80"/>
    </row>
    <row r="10" spans="1:14" ht="18" customHeight="1">
      <c r="A10" s="62" t="s">
        <v>63</v>
      </c>
      <c r="E10" s="72"/>
      <c r="G10" s="2" t="s">
        <v>11</v>
      </c>
      <c r="H10" s="71"/>
      <c r="I10" s="2">
        <v>67288064</v>
      </c>
      <c r="J10" s="2"/>
      <c r="K10" s="7" t="s">
        <v>11</v>
      </c>
      <c r="L10" s="2"/>
      <c r="M10" s="7">
        <v>22513247</v>
      </c>
      <c r="N10" s="80"/>
    </row>
    <row r="11" spans="1:14" ht="18" customHeight="1">
      <c r="A11" s="62" t="s">
        <v>64</v>
      </c>
      <c r="E11" s="72"/>
      <c r="G11" s="2">
        <v>279857</v>
      </c>
      <c r="H11" s="71"/>
      <c r="I11" s="2">
        <v>1962942</v>
      </c>
      <c r="J11" s="2"/>
      <c r="K11" s="7" t="s">
        <v>11</v>
      </c>
      <c r="L11" s="2"/>
      <c r="M11" s="7" t="s">
        <v>11</v>
      </c>
      <c r="N11" s="80"/>
    </row>
    <row r="12" spans="1:14" ht="18" customHeight="1">
      <c r="A12" s="62" t="s">
        <v>195</v>
      </c>
      <c r="E12" s="72"/>
      <c r="G12" s="2">
        <v>15311691</v>
      </c>
      <c r="H12" s="71"/>
      <c r="I12" s="2" t="s">
        <v>11</v>
      </c>
      <c r="J12" s="2"/>
      <c r="K12" s="7" t="s">
        <v>11</v>
      </c>
      <c r="L12" s="2"/>
      <c r="M12" s="7" t="s">
        <v>11</v>
      </c>
      <c r="N12" s="80"/>
    </row>
    <row r="13" spans="1:14" ht="18" customHeight="1">
      <c r="A13" s="62" t="s">
        <v>65</v>
      </c>
      <c r="E13" s="72" t="s">
        <v>215</v>
      </c>
      <c r="G13" s="3">
        <v>28062232</v>
      </c>
      <c r="H13" s="71"/>
      <c r="I13" s="3">
        <v>31631805</v>
      </c>
      <c r="J13" s="2"/>
      <c r="K13" s="71">
        <v>13056029</v>
      </c>
      <c r="L13" s="2"/>
      <c r="M13" s="71">
        <v>15146323</v>
      </c>
      <c r="N13" s="80"/>
    </row>
    <row r="14" spans="1:14" ht="18" customHeight="1">
      <c r="A14" s="77" t="s">
        <v>66</v>
      </c>
      <c r="E14" s="72"/>
      <c r="G14" s="50">
        <f>SUM(G9:G13)</f>
        <v>321677152</v>
      </c>
      <c r="H14" s="71"/>
      <c r="I14" s="50">
        <f>SUM(I9:I13)</f>
        <v>355924691</v>
      </c>
      <c r="J14" s="71"/>
      <c r="K14" s="40">
        <f>SUM(K9:K13)</f>
        <v>291079401</v>
      </c>
      <c r="L14" s="71"/>
      <c r="M14" s="40">
        <f>SUM(M9:M13)</f>
        <v>292701450</v>
      </c>
      <c r="N14" s="80"/>
    </row>
    <row r="15" spans="1:14" ht="7.5" customHeight="1">
      <c r="E15" s="72"/>
      <c r="G15" s="80"/>
      <c r="H15" s="71"/>
      <c r="I15" s="80"/>
      <c r="J15" s="71"/>
      <c r="K15" s="71"/>
      <c r="L15" s="71"/>
      <c r="M15" s="80"/>
      <c r="N15" s="80"/>
    </row>
    <row r="16" spans="1:14" ht="18" customHeight="1">
      <c r="A16" s="77" t="s">
        <v>67</v>
      </c>
      <c r="E16" s="72">
        <v>25</v>
      </c>
      <c r="G16" s="80"/>
      <c r="H16" s="71"/>
      <c r="I16" s="80"/>
      <c r="J16" s="71"/>
      <c r="K16" s="71"/>
      <c r="L16" s="71"/>
      <c r="M16" s="80"/>
      <c r="N16" s="80"/>
    </row>
    <row r="17" spans="1:14" ht="18" customHeight="1">
      <c r="A17" s="62" t="s">
        <v>68</v>
      </c>
      <c r="E17" s="72">
        <v>5</v>
      </c>
      <c r="G17" s="3">
        <v>187272192</v>
      </c>
      <c r="H17" s="71"/>
      <c r="I17" s="3">
        <v>194360924</v>
      </c>
      <c r="J17" s="2"/>
      <c r="K17" s="71">
        <v>187302192</v>
      </c>
      <c r="L17" s="2"/>
      <c r="M17" s="51">
        <v>194480924</v>
      </c>
      <c r="N17" s="80"/>
    </row>
    <row r="18" spans="1:14" ht="18" customHeight="1">
      <c r="A18" s="62" t="s">
        <v>69</v>
      </c>
      <c r="E18" s="72"/>
      <c r="G18" s="2" t="s">
        <v>11</v>
      </c>
      <c r="H18" s="71"/>
      <c r="I18" s="2">
        <v>45328236</v>
      </c>
      <c r="J18" s="2"/>
      <c r="K18" s="81" t="s">
        <v>11</v>
      </c>
      <c r="L18" s="2"/>
      <c r="M18" s="51">
        <v>20166102</v>
      </c>
      <c r="N18" s="80"/>
    </row>
    <row r="19" spans="1:14" ht="17.25" customHeight="1">
      <c r="A19" s="62" t="s">
        <v>70</v>
      </c>
      <c r="E19" s="72"/>
      <c r="G19" s="6">
        <v>105930</v>
      </c>
      <c r="H19" s="71"/>
      <c r="I19" s="6">
        <v>2016400</v>
      </c>
      <c r="J19" s="31"/>
      <c r="K19" s="81" t="s">
        <v>11</v>
      </c>
      <c r="L19" s="31"/>
      <c r="M19" s="51" t="s">
        <v>11</v>
      </c>
      <c r="N19" s="80"/>
    </row>
    <row r="20" spans="1:14" ht="17.25" customHeight="1">
      <c r="A20" s="62" t="s">
        <v>71</v>
      </c>
      <c r="E20" s="72"/>
      <c r="G20" s="3">
        <v>11273632</v>
      </c>
      <c r="H20" s="71"/>
      <c r="I20" s="3">
        <v>25830085</v>
      </c>
      <c r="J20" s="31"/>
      <c r="K20" s="71">
        <v>7564841</v>
      </c>
      <c r="L20" s="31"/>
      <c r="M20" s="51">
        <v>7140419</v>
      </c>
      <c r="N20" s="80"/>
    </row>
    <row r="21" spans="1:14" ht="18" customHeight="1">
      <c r="A21" s="62" t="s">
        <v>74</v>
      </c>
      <c r="E21" s="72"/>
      <c r="G21" s="3">
        <v>80649021</v>
      </c>
      <c r="H21" s="71"/>
      <c r="I21" s="3">
        <v>86251926</v>
      </c>
      <c r="J21" s="2"/>
      <c r="K21" s="6">
        <v>66409046</v>
      </c>
      <c r="L21" s="2"/>
      <c r="M21" s="2">
        <v>64453088</v>
      </c>
      <c r="N21" s="80"/>
    </row>
    <row r="22" spans="1:14" ht="18" customHeight="1">
      <c r="A22" s="62" t="s">
        <v>72</v>
      </c>
      <c r="E22" s="72">
        <v>12</v>
      </c>
      <c r="G22" s="2" t="s">
        <v>11</v>
      </c>
      <c r="H22" s="71"/>
      <c r="I22" s="2" t="s">
        <v>11</v>
      </c>
      <c r="J22" s="2"/>
      <c r="K22" s="1">
        <v>946155</v>
      </c>
      <c r="L22" s="2"/>
      <c r="M22" s="2">
        <v>106333858</v>
      </c>
      <c r="N22" s="80"/>
    </row>
    <row r="23" spans="1:14" ht="17.25" customHeight="1">
      <c r="A23" s="62" t="s">
        <v>73</v>
      </c>
      <c r="E23" s="72"/>
      <c r="G23" s="2" t="s">
        <v>11</v>
      </c>
      <c r="H23" s="71"/>
      <c r="I23" s="6">
        <v>90705329</v>
      </c>
      <c r="J23" s="31"/>
      <c r="K23" s="81" t="s">
        <v>11</v>
      </c>
      <c r="L23" s="31"/>
      <c r="M23" s="51" t="s">
        <v>11</v>
      </c>
      <c r="N23" s="80"/>
    </row>
    <row r="24" spans="1:14" ht="18" customHeight="1">
      <c r="A24" s="62" t="s">
        <v>171</v>
      </c>
      <c r="E24" s="72"/>
      <c r="G24" s="2" t="s">
        <v>11</v>
      </c>
      <c r="H24" s="71"/>
      <c r="I24" s="1">
        <v>32290660</v>
      </c>
      <c r="J24" s="2"/>
      <c r="K24" s="81" t="s">
        <v>11</v>
      </c>
      <c r="L24" s="2"/>
      <c r="M24" s="51">
        <v>16985528</v>
      </c>
      <c r="N24" s="80"/>
    </row>
    <row r="25" spans="1:14" ht="18" customHeight="1">
      <c r="A25" s="77" t="s">
        <v>75</v>
      </c>
      <c r="E25" s="72"/>
      <c r="F25" s="71"/>
      <c r="G25" s="50">
        <f>SUM(G17:G24)</f>
        <v>279300775</v>
      </c>
      <c r="H25" s="71"/>
      <c r="I25" s="50">
        <f>SUM(I17:I24)</f>
        <v>476783560</v>
      </c>
      <c r="J25" s="71"/>
      <c r="K25" s="50">
        <f>SUM(K17:K24)</f>
        <v>262222234</v>
      </c>
      <c r="L25" s="71"/>
      <c r="M25" s="50">
        <f>SUM(M17:M24)</f>
        <v>409559919</v>
      </c>
      <c r="N25" s="80"/>
    </row>
    <row r="26" spans="1:14" ht="7.5" customHeight="1">
      <c r="E26" s="72"/>
      <c r="G26" s="80"/>
      <c r="H26" s="71"/>
      <c r="I26" s="80"/>
      <c r="J26" s="71"/>
      <c r="K26" s="71"/>
      <c r="L26" s="71"/>
      <c r="M26" s="71"/>
      <c r="N26" s="80"/>
    </row>
    <row r="27" spans="1:14" ht="18" customHeight="1">
      <c r="A27" s="77" t="s">
        <v>163</v>
      </c>
      <c r="B27" s="77"/>
      <c r="C27" s="77"/>
      <c r="D27" s="77"/>
      <c r="E27" s="72"/>
      <c r="G27" s="1">
        <f>+G14-G25</f>
        <v>42376377</v>
      </c>
      <c r="H27" s="71"/>
      <c r="I27" s="1">
        <f>+I14-I25</f>
        <v>-120858869</v>
      </c>
      <c r="J27" s="71"/>
      <c r="K27" s="3">
        <f>+K14-K25</f>
        <v>28857167</v>
      </c>
      <c r="L27" s="71"/>
      <c r="M27" s="3">
        <f>+M14-M25</f>
        <v>-116858469</v>
      </c>
      <c r="N27" s="80"/>
    </row>
    <row r="28" spans="1:14" ht="3.75" customHeight="1">
      <c r="E28" s="72"/>
      <c r="G28" s="80"/>
      <c r="H28" s="71"/>
      <c r="I28" s="71"/>
      <c r="J28" s="71"/>
      <c r="K28" s="71"/>
      <c r="L28" s="71"/>
      <c r="M28" s="71"/>
      <c r="N28" s="80"/>
    </row>
    <row r="29" spans="1:14" ht="18" customHeight="1">
      <c r="A29" s="62" t="s">
        <v>76</v>
      </c>
      <c r="E29" s="72">
        <v>5</v>
      </c>
      <c r="G29" s="1">
        <v>-1919529</v>
      </c>
      <c r="H29" s="71"/>
      <c r="I29" s="1">
        <v>-4190817</v>
      </c>
      <c r="J29" s="2"/>
      <c r="K29" s="7">
        <v>-1914612</v>
      </c>
      <c r="L29" s="2"/>
      <c r="M29" s="7">
        <v>-4177663</v>
      </c>
      <c r="N29" s="80"/>
    </row>
    <row r="30" spans="1:14" ht="18" customHeight="1">
      <c r="A30" s="62" t="s">
        <v>206</v>
      </c>
      <c r="E30" s="72">
        <v>12</v>
      </c>
      <c r="G30" s="93">
        <v>5939585</v>
      </c>
      <c r="H30" s="71"/>
      <c r="I30" s="93">
        <v>240091</v>
      </c>
      <c r="J30" s="94"/>
      <c r="K30" s="5" t="s">
        <v>11</v>
      </c>
      <c r="L30" s="94"/>
      <c r="M30" s="5" t="s">
        <v>11</v>
      </c>
      <c r="N30" s="80"/>
    </row>
    <row r="31" spans="1:14" ht="7.5" customHeight="1">
      <c r="E31" s="72"/>
      <c r="G31" s="1"/>
      <c r="H31" s="71"/>
      <c r="I31" s="71"/>
      <c r="J31" s="71"/>
      <c r="K31" s="71"/>
      <c r="L31" s="71"/>
      <c r="M31" s="71"/>
      <c r="N31" s="80"/>
    </row>
    <row r="32" spans="1:14" ht="18" customHeight="1">
      <c r="A32" s="77" t="s">
        <v>164</v>
      </c>
      <c r="G32" s="71">
        <f>SUM(G27:G30)</f>
        <v>46396433</v>
      </c>
      <c r="H32" s="71"/>
      <c r="I32" s="71">
        <f>SUM(I27:I30)</f>
        <v>-124809595</v>
      </c>
      <c r="J32" s="71"/>
      <c r="K32" s="71">
        <f>SUM(K27:K30)</f>
        <v>26942555</v>
      </c>
      <c r="L32" s="71"/>
      <c r="M32" s="71">
        <f>SUM(M27:M30)</f>
        <v>-121036132</v>
      </c>
      <c r="N32" s="80"/>
    </row>
    <row r="33" spans="1:14" ht="7.5" customHeight="1">
      <c r="E33" s="72"/>
      <c r="G33" s="1"/>
      <c r="H33" s="71"/>
      <c r="I33" s="71"/>
      <c r="J33" s="71"/>
      <c r="K33" s="71"/>
      <c r="L33" s="71"/>
      <c r="M33" s="71"/>
      <c r="N33" s="80"/>
    </row>
    <row r="34" spans="1:14" ht="18" customHeight="1">
      <c r="A34" s="62" t="s">
        <v>77</v>
      </c>
      <c r="E34" s="72">
        <v>26</v>
      </c>
      <c r="G34" s="5">
        <v>-3035066</v>
      </c>
      <c r="H34" s="71"/>
      <c r="I34" s="5">
        <v>-596668</v>
      </c>
      <c r="J34" s="2"/>
      <c r="K34" s="7">
        <v>-845065</v>
      </c>
      <c r="L34" s="2"/>
      <c r="M34" s="7">
        <v>-43498</v>
      </c>
      <c r="N34" s="80"/>
    </row>
    <row r="35" spans="1:14" ht="7.5" customHeight="1">
      <c r="E35" s="72"/>
      <c r="G35" s="1"/>
      <c r="H35" s="71"/>
      <c r="I35" s="95"/>
      <c r="J35" s="71"/>
      <c r="K35" s="95"/>
      <c r="L35" s="71"/>
      <c r="M35" s="95"/>
      <c r="N35" s="80"/>
    </row>
    <row r="36" spans="1:14" ht="18" customHeight="1">
      <c r="A36" s="77" t="s">
        <v>223</v>
      </c>
      <c r="E36" s="72"/>
      <c r="F36" s="71"/>
      <c r="G36" s="52">
        <f>SUM(G32:G34)</f>
        <v>43361367</v>
      </c>
      <c r="H36" s="71"/>
      <c r="I36" s="52">
        <f>SUM(I32:I34)</f>
        <v>-125406263</v>
      </c>
      <c r="J36" s="71"/>
      <c r="K36" s="52">
        <f>SUM(K32:K34)</f>
        <v>26097490</v>
      </c>
      <c r="L36" s="71"/>
      <c r="M36" s="52">
        <f>SUM(M32:M34)</f>
        <v>-121079630</v>
      </c>
      <c r="N36" s="80"/>
    </row>
    <row r="37" spans="1:14" ht="7.5" customHeight="1">
      <c r="E37" s="72"/>
      <c r="G37" s="71"/>
      <c r="H37" s="71"/>
      <c r="I37" s="71"/>
      <c r="J37" s="71"/>
      <c r="K37" s="71"/>
      <c r="L37" s="71"/>
      <c r="M37" s="71"/>
      <c r="N37" s="80"/>
    </row>
    <row r="38" spans="1:14" ht="18" customHeight="1">
      <c r="A38" s="91" t="s">
        <v>78</v>
      </c>
      <c r="E38" s="72"/>
      <c r="G38" s="71"/>
      <c r="H38" s="71"/>
      <c r="I38" s="71"/>
      <c r="J38" s="71"/>
      <c r="K38" s="71"/>
      <c r="L38" s="71"/>
      <c r="M38" s="71"/>
      <c r="N38" s="80"/>
    </row>
    <row r="39" spans="1:14" ht="18" customHeight="1">
      <c r="A39" s="91" t="s">
        <v>79</v>
      </c>
      <c r="E39" s="72"/>
      <c r="G39" s="71"/>
      <c r="H39" s="71"/>
      <c r="I39" s="71"/>
      <c r="J39" s="71"/>
      <c r="K39" s="71"/>
      <c r="L39" s="71"/>
      <c r="M39" s="71"/>
      <c r="N39" s="80"/>
    </row>
    <row r="40" spans="1:14" ht="18" customHeight="1">
      <c r="A40" s="68" t="s">
        <v>11</v>
      </c>
      <c r="B40" s="62" t="s">
        <v>165</v>
      </c>
      <c r="E40" s="72"/>
      <c r="N40" s="80"/>
    </row>
    <row r="41" spans="1:14" ht="18" customHeight="1">
      <c r="A41" s="68"/>
      <c r="B41" s="62" t="s">
        <v>172</v>
      </c>
      <c r="E41" s="72">
        <v>16</v>
      </c>
      <c r="G41" s="71">
        <v>-47475070</v>
      </c>
      <c r="H41" s="71"/>
      <c r="I41" s="71">
        <v>13456000</v>
      </c>
      <c r="J41" s="71"/>
      <c r="K41" s="71">
        <v>-47475070</v>
      </c>
      <c r="L41" s="71"/>
      <c r="M41" s="71">
        <v>13456000</v>
      </c>
      <c r="N41" s="80"/>
    </row>
    <row r="42" spans="1:14" ht="18" customHeight="1">
      <c r="A42" s="68" t="s">
        <v>11</v>
      </c>
      <c r="B42" s="62" t="s">
        <v>173</v>
      </c>
      <c r="E42" s="72" t="s">
        <v>216</v>
      </c>
      <c r="G42" s="96">
        <v>-185115</v>
      </c>
      <c r="H42" s="71"/>
      <c r="I42" s="96">
        <v>-256591</v>
      </c>
      <c r="J42" s="71"/>
      <c r="K42" s="96">
        <v>-185115</v>
      </c>
      <c r="L42" s="71"/>
      <c r="M42" s="96">
        <v>-256591</v>
      </c>
      <c r="N42" s="80"/>
    </row>
    <row r="43" spans="1:14" ht="18" customHeight="1">
      <c r="A43" s="91" t="s">
        <v>80</v>
      </c>
      <c r="E43" s="72"/>
      <c r="G43" s="52">
        <f>SUM(G41:G42)</f>
        <v>-47660185</v>
      </c>
      <c r="H43" s="80"/>
      <c r="I43" s="52">
        <f>SUM(I41:I42)</f>
        <v>13199409</v>
      </c>
      <c r="J43" s="80"/>
      <c r="K43" s="52">
        <f>SUM(K41:K42)</f>
        <v>-47660185</v>
      </c>
      <c r="L43" s="80"/>
      <c r="M43" s="52">
        <f>SUM(M41:M42)</f>
        <v>13199409</v>
      </c>
      <c r="N43" s="80"/>
    </row>
    <row r="44" spans="1:14" ht="6" customHeight="1">
      <c r="A44" s="97"/>
      <c r="E44" s="72"/>
      <c r="G44" s="3"/>
      <c r="H44" s="71"/>
      <c r="I44" s="81"/>
      <c r="J44" s="71"/>
      <c r="K44" s="3"/>
      <c r="L44" s="71"/>
      <c r="M44" s="81"/>
      <c r="N44" s="80"/>
    </row>
    <row r="45" spans="1:14" ht="18" customHeight="1">
      <c r="A45" s="91" t="s">
        <v>81</v>
      </c>
      <c r="E45" s="72"/>
      <c r="G45" s="96">
        <f>+G43</f>
        <v>-47660185</v>
      </c>
      <c r="H45" s="71"/>
      <c r="I45" s="96">
        <f>+I43</f>
        <v>13199409</v>
      </c>
      <c r="J45" s="71"/>
      <c r="K45" s="96">
        <f>+K43</f>
        <v>-47660185</v>
      </c>
      <c r="L45" s="71"/>
      <c r="M45" s="96">
        <f>+M43</f>
        <v>13199409</v>
      </c>
      <c r="N45" s="80"/>
    </row>
    <row r="46" spans="1:14" ht="6.75" customHeight="1">
      <c r="A46" s="97"/>
      <c r="E46" s="72"/>
      <c r="G46" s="71"/>
      <c r="H46" s="71"/>
      <c r="I46" s="81"/>
      <c r="J46" s="71"/>
      <c r="K46" s="81"/>
      <c r="L46" s="71"/>
      <c r="M46" s="81"/>
      <c r="N46" s="80"/>
    </row>
    <row r="47" spans="1:14" ht="18" customHeight="1" thickBot="1">
      <c r="A47" s="77" t="s">
        <v>82</v>
      </c>
      <c r="E47" s="72"/>
      <c r="G47" s="42">
        <f>+G36+G45</f>
        <v>-4298818</v>
      </c>
      <c r="H47" s="71"/>
      <c r="I47" s="42">
        <f>+I36+I45</f>
        <v>-112206854</v>
      </c>
      <c r="J47" s="71"/>
      <c r="K47" s="42">
        <f>+K36+K45</f>
        <v>-21562695</v>
      </c>
      <c r="L47" s="71"/>
      <c r="M47" s="42">
        <f>+M36+M45</f>
        <v>-107880221</v>
      </c>
      <c r="N47" s="80"/>
    </row>
    <row r="48" spans="1:14" ht="6" customHeight="1" thickTop="1">
      <c r="E48" s="72"/>
      <c r="G48" s="71"/>
      <c r="H48" s="71"/>
      <c r="I48" s="71"/>
      <c r="J48" s="71"/>
      <c r="K48" s="94"/>
      <c r="L48" s="71"/>
      <c r="M48" s="71"/>
      <c r="N48" s="80"/>
    </row>
    <row r="49" spans="1:14" ht="18" customHeight="1">
      <c r="A49" s="77" t="s">
        <v>83</v>
      </c>
      <c r="E49" s="72"/>
      <c r="G49" s="71"/>
      <c r="H49" s="71"/>
      <c r="I49" s="71"/>
      <c r="J49" s="71"/>
      <c r="K49" s="94"/>
      <c r="L49" s="71"/>
      <c r="M49" s="71"/>
      <c r="N49" s="80"/>
    </row>
    <row r="50" spans="1:14" ht="6.75" customHeight="1">
      <c r="A50" s="77"/>
      <c r="E50" s="72"/>
      <c r="G50" s="71"/>
      <c r="H50" s="71"/>
      <c r="I50" s="71"/>
      <c r="J50" s="71"/>
      <c r="K50" s="94"/>
      <c r="L50" s="71"/>
      <c r="M50" s="71"/>
      <c r="N50" s="80"/>
    </row>
    <row r="51" spans="1:14" ht="18" customHeight="1">
      <c r="B51" s="62" t="s">
        <v>84</v>
      </c>
      <c r="E51" s="72"/>
      <c r="G51" s="3">
        <f>+G36</f>
        <v>43361367</v>
      </c>
      <c r="H51" s="71"/>
      <c r="I51" s="71">
        <f>+I36</f>
        <v>-125406263</v>
      </c>
      <c r="J51" s="71"/>
      <c r="K51" s="3">
        <f>+K36</f>
        <v>26097490</v>
      </c>
      <c r="L51" s="71"/>
      <c r="M51" s="71">
        <f>+M36</f>
        <v>-121079630</v>
      </c>
      <c r="N51" s="80"/>
    </row>
    <row r="52" spans="1:14" ht="6" customHeight="1">
      <c r="E52" s="72"/>
      <c r="G52" s="94"/>
      <c r="H52" s="71"/>
      <c r="I52" s="71"/>
      <c r="J52" s="71"/>
      <c r="K52" s="94"/>
      <c r="L52" s="71"/>
      <c r="M52" s="71"/>
      <c r="N52" s="80"/>
    </row>
    <row r="53" spans="1:14" ht="18" customHeight="1">
      <c r="B53" s="62" t="s">
        <v>57</v>
      </c>
      <c r="E53" s="72"/>
      <c r="G53" s="5" t="s">
        <v>11</v>
      </c>
      <c r="H53" s="71"/>
      <c r="I53" s="5" t="s">
        <v>11</v>
      </c>
      <c r="J53" s="2"/>
      <c r="K53" s="5" t="s">
        <v>11</v>
      </c>
      <c r="L53" s="2"/>
      <c r="M53" s="5" t="s">
        <v>11</v>
      </c>
      <c r="N53" s="80"/>
    </row>
    <row r="54" spans="1:14" ht="7.5" customHeight="1">
      <c r="E54" s="72"/>
      <c r="G54" s="2"/>
      <c r="H54" s="71"/>
      <c r="I54" s="49"/>
      <c r="J54" s="53"/>
      <c r="K54" s="3"/>
      <c r="L54" s="53"/>
      <c r="M54" s="49"/>
      <c r="N54" s="80"/>
    </row>
    <row r="55" spans="1:14" ht="18" customHeight="1" thickBot="1">
      <c r="E55" s="72"/>
      <c r="G55" s="54">
        <f>SUM(G51:G53)</f>
        <v>43361367</v>
      </c>
      <c r="H55" s="71"/>
      <c r="I55" s="83">
        <f>SUM(I51:I53)</f>
        <v>-125406263</v>
      </c>
      <c r="J55" s="71"/>
      <c r="K55" s="42">
        <f>SUM(K51:K53)</f>
        <v>26097490</v>
      </c>
      <c r="L55" s="71"/>
      <c r="M55" s="83">
        <f>SUM(M51:M53)</f>
        <v>-121079630</v>
      </c>
      <c r="N55" s="80"/>
    </row>
    <row r="56" spans="1:14" ht="7.5" customHeight="1" thickTop="1">
      <c r="E56" s="72"/>
      <c r="G56" s="94"/>
      <c r="H56" s="71"/>
      <c r="I56" s="71"/>
      <c r="J56" s="71"/>
      <c r="K56" s="94"/>
      <c r="L56" s="71"/>
      <c r="M56" s="71"/>
      <c r="N56" s="80"/>
    </row>
    <row r="57" spans="1:14" ht="18" customHeight="1">
      <c r="A57" s="77" t="s">
        <v>85</v>
      </c>
      <c r="E57" s="72"/>
      <c r="F57" s="71"/>
      <c r="G57" s="94"/>
      <c r="H57" s="71"/>
      <c r="I57" s="71"/>
      <c r="J57" s="71"/>
      <c r="K57" s="94"/>
      <c r="L57" s="71"/>
      <c r="M57" s="71"/>
      <c r="N57" s="80"/>
    </row>
    <row r="58" spans="1:14" ht="7.5" customHeight="1">
      <c r="E58" s="72"/>
      <c r="F58" s="71"/>
      <c r="G58" s="94"/>
      <c r="H58" s="71"/>
      <c r="I58" s="71"/>
      <c r="J58" s="71"/>
      <c r="K58" s="94"/>
      <c r="L58" s="71"/>
      <c r="M58" s="71"/>
      <c r="N58" s="80"/>
    </row>
    <row r="59" spans="1:14" ht="18" customHeight="1">
      <c r="B59" s="62" t="s">
        <v>84</v>
      </c>
      <c r="E59" s="72"/>
      <c r="F59" s="71"/>
      <c r="G59" s="3">
        <f>+G47</f>
        <v>-4298818</v>
      </c>
      <c r="H59" s="71"/>
      <c r="I59" s="71">
        <f>+I47</f>
        <v>-112206854</v>
      </c>
      <c r="J59" s="71"/>
      <c r="K59" s="3">
        <f>+K47</f>
        <v>-21562695</v>
      </c>
      <c r="L59" s="71"/>
      <c r="M59" s="71">
        <f>+M47</f>
        <v>-107880221</v>
      </c>
      <c r="N59" s="80"/>
    </row>
    <row r="60" spans="1:14" ht="7.5" customHeight="1">
      <c r="E60" s="72"/>
      <c r="F60" s="71"/>
      <c r="G60" s="2"/>
      <c r="H60" s="71"/>
      <c r="I60" s="71"/>
      <c r="J60" s="71"/>
      <c r="K60" s="94"/>
      <c r="L60" s="71"/>
      <c r="M60" s="71"/>
      <c r="N60" s="80"/>
    </row>
    <row r="61" spans="1:14" ht="18" customHeight="1">
      <c r="B61" s="62" t="s">
        <v>57</v>
      </c>
      <c r="E61" s="72"/>
      <c r="F61" s="71"/>
      <c r="G61" s="5" t="s">
        <v>11</v>
      </c>
      <c r="H61" s="71"/>
      <c r="I61" s="5" t="s">
        <v>11</v>
      </c>
      <c r="J61" s="2"/>
      <c r="K61" s="5" t="s">
        <v>11</v>
      </c>
      <c r="L61" s="2"/>
      <c r="M61" s="5" t="s">
        <v>11</v>
      </c>
      <c r="N61" s="98"/>
    </row>
    <row r="62" spans="1:14" ht="7.5" customHeight="1">
      <c r="E62" s="72"/>
      <c r="F62" s="71"/>
      <c r="G62" s="49"/>
      <c r="H62" s="71"/>
      <c r="I62" s="49"/>
      <c r="J62" s="53"/>
      <c r="K62" s="3"/>
      <c r="L62" s="53"/>
      <c r="M62" s="49"/>
      <c r="N62" s="98"/>
    </row>
    <row r="63" spans="1:14" ht="18" customHeight="1" thickBot="1">
      <c r="A63" s="77"/>
      <c r="E63" s="72"/>
      <c r="F63" s="71"/>
      <c r="G63" s="54">
        <f>SUM(G59:G61)</f>
        <v>-4298818</v>
      </c>
      <c r="H63" s="71"/>
      <c r="I63" s="83">
        <f>SUM(I59:I61)</f>
        <v>-112206854</v>
      </c>
      <c r="J63" s="71"/>
      <c r="K63" s="42">
        <f>SUM(K59:K61)</f>
        <v>-21562695</v>
      </c>
      <c r="L63" s="71"/>
      <c r="M63" s="83">
        <f>SUM(M59:M61)</f>
        <v>-107880221</v>
      </c>
      <c r="N63" s="98"/>
    </row>
    <row r="64" spans="1:14" ht="7.5" customHeight="1" thickTop="1">
      <c r="E64" s="72"/>
      <c r="F64" s="71"/>
      <c r="G64" s="49"/>
      <c r="H64" s="71"/>
      <c r="I64" s="49"/>
      <c r="J64" s="53"/>
      <c r="K64" s="3"/>
      <c r="L64" s="53"/>
      <c r="M64" s="49"/>
      <c r="N64" s="98"/>
    </row>
    <row r="65" spans="1:14" ht="18" customHeight="1" thickBot="1">
      <c r="A65" s="77" t="s">
        <v>224</v>
      </c>
      <c r="E65" s="72">
        <v>27</v>
      </c>
      <c r="G65" s="99">
        <f>G36/1118052603</f>
        <v>3.878293998301259E-2</v>
      </c>
      <c r="H65" s="100"/>
      <c r="I65" s="99">
        <f>I51/1122297625</f>
        <v>-0.11174064722804701</v>
      </c>
      <c r="J65" s="100"/>
      <c r="K65" s="99">
        <f>K36/1118052603</f>
        <v>2.3341916051153811E-2</v>
      </c>
      <c r="L65" s="100"/>
      <c r="M65" s="99">
        <f>M51/1122297625</f>
        <v>-0.10788549071374895</v>
      </c>
      <c r="N65" s="98"/>
    </row>
    <row r="66" spans="1:14" ht="7.5" customHeight="1" thickTop="1">
      <c r="E66" s="72"/>
      <c r="F66" s="71"/>
      <c r="G66" s="49"/>
      <c r="H66" s="71"/>
      <c r="I66" s="49"/>
      <c r="J66" s="53"/>
      <c r="K66" s="3"/>
      <c r="L66" s="53"/>
      <c r="M66" s="49"/>
      <c r="N66" s="98"/>
    </row>
  </sheetData>
  <mergeCells count="5">
    <mergeCell ref="K2:M2"/>
    <mergeCell ref="K3:M3"/>
    <mergeCell ref="G5:M5"/>
    <mergeCell ref="G6:I6"/>
    <mergeCell ref="K6:M6"/>
  </mergeCells>
  <pageMargins left="0.70866141732283472" right="0.11811023622047245" top="0.78740157480314965" bottom="0.59055118110236227" header="0.39370078740157483" footer="0.39370078740157483"/>
  <pageSetup paperSize="9" scale="66" firstPageNumber="8" fitToHeight="0" orientation="portrait" useFirstPageNumber="1" r:id="rId1"/>
  <headerFooter alignWithMargins="0">
    <oddFooter>&amp;L&amp;"Calibri,Regular"&amp;12The accompanying notes are an integral parts of these financial statements.&amp;R&amp;"Calibri,Regular"&amp;12&amp;P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889E-BF80-452B-AE8A-94460BB622D5}">
  <sheetPr>
    <pageSetUpPr fitToPage="1"/>
  </sheetPr>
  <dimension ref="A1:Y74"/>
  <sheetViews>
    <sheetView view="pageBreakPreview" topLeftCell="A11" zoomScale="85" zoomScaleNormal="80" zoomScaleSheetLayoutView="71" workbookViewId="0">
      <selection activeCell="A29" sqref="A29"/>
    </sheetView>
  </sheetViews>
  <sheetFormatPr defaultColWidth="9.09765625" defaultRowHeight="22" customHeight="1"/>
  <cols>
    <col min="1" max="1" width="65.69921875" style="103" customWidth="1"/>
    <col min="2" max="2" width="9.19921875" style="103" customWidth="1"/>
    <col min="3" max="3" width="0.59765625" style="103" customWidth="1"/>
    <col min="4" max="4" width="17.09765625" style="27" customWidth="1"/>
    <col min="5" max="5" width="0.8984375" style="27" customWidth="1"/>
    <col min="6" max="6" width="14.3984375" style="27" customWidth="1"/>
    <col min="7" max="7" width="0.8984375" style="27" customWidth="1"/>
    <col min="8" max="8" width="16" style="27" customWidth="1"/>
    <col min="9" max="9" width="0.8984375" style="27" customWidth="1"/>
    <col min="10" max="10" width="15.09765625" style="27" bestFit="1" customWidth="1"/>
    <col min="11" max="11" width="0.8984375" style="27" customWidth="1"/>
    <col min="12" max="12" width="15.3984375" style="27" customWidth="1"/>
    <col min="13" max="13" width="0.8984375" style="27" customWidth="1"/>
    <col min="14" max="14" width="14.09765625" style="27" customWidth="1"/>
    <col min="15" max="15" width="0.8984375" style="27" customWidth="1"/>
    <col min="16" max="16" width="30.19921875" style="27" customWidth="1"/>
    <col min="17" max="17" width="0.8984375" style="27" customWidth="1"/>
    <col min="18" max="18" width="25.09765625" style="27" bestFit="1" customWidth="1"/>
    <col min="19" max="19" width="0.8984375" style="27" customWidth="1"/>
    <col min="20" max="20" width="15.59765625" style="27" customWidth="1"/>
    <col min="21" max="21" width="0.69921875" style="27" customWidth="1"/>
    <col min="22" max="22" width="17.09765625" style="27" customWidth="1"/>
    <col min="23" max="23" width="0.69921875" style="103" customWidth="1"/>
    <col min="24" max="24" width="19.69921875" style="103" bestFit="1" customWidth="1"/>
    <col min="25" max="25" width="12.8984375" style="103" bestFit="1" customWidth="1"/>
    <col min="26" max="16384" width="9.09765625" style="103"/>
  </cols>
  <sheetData>
    <row r="1" spans="1:22" s="104" customFormat="1" ht="19.5" customHeight="1">
      <c r="A1" s="101" t="s">
        <v>0</v>
      </c>
      <c r="B1" s="101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3"/>
      <c r="U1" s="103"/>
      <c r="V1" s="103"/>
    </row>
    <row r="2" spans="1:22" s="104" customFormat="1" ht="19.5" customHeight="1">
      <c r="A2" s="101" t="s">
        <v>86</v>
      </c>
      <c r="B2" s="101"/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3"/>
      <c r="U2" s="103"/>
      <c r="V2" s="105"/>
    </row>
    <row r="3" spans="1:22" s="104" customFormat="1" ht="19.5" customHeight="1">
      <c r="A3" s="90" t="s">
        <v>188</v>
      </c>
      <c r="B3" s="90"/>
      <c r="C3" s="90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s="104" customFormat="1" ht="19.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ht="18" customHeight="1">
      <c r="A5" s="107"/>
      <c r="B5" s="107"/>
      <c r="C5" s="107"/>
      <c r="D5" s="127" t="s">
        <v>3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</row>
    <row r="6" spans="1:22" ht="18" customHeight="1">
      <c r="A6" s="107"/>
      <c r="B6" s="107"/>
      <c r="C6" s="107"/>
      <c r="D6" s="128" t="s">
        <v>4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</row>
    <row r="7" spans="1:22" ht="18" customHeight="1">
      <c r="D7" s="104"/>
      <c r="E7" s="8"/>
      <c r="F7" s="8"/>
      <c r="G7" s="8"/>
      <c r="H7" s="8"/>
      <c r="I7" s="9"/>
      <c r="J7" s="9"/>
      <c r="K7" s="9"/>
      <c r="L7" s="9"/>
      <c r="M7" s="9"/>
      <c r="N7" s="9"/>
      <c r="O7" s="9"/>
      <c r="P7" s="66" t="s">
        <v>87</v>
      </c>
      <c r="Q7" s="8"/>
      <c r="R7" s="8"/>
      <c r="S7" s="8"/>
      <c r="T7" s="8"/>
      <c r="U7" s="8"/>
      <c r="V7" s="104"/>
    </row>
    <row r="8" spans="1:22" ht="18" customHeight="1">
      <c r="D8" s="104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70" t="s">
        <v>88</v>
      </c>
      <c r="Q8" s="8"/>
      <c r="R8" s="8"/>
      <c r="S8" s="8"/>
      <c r="T8" s="8"/>
      <c r="U8" s="8"/>
      <c r="V8" s="104"/>
    </row>
    <row r="9" spans="1:22" ht="18" customHeight="1">
      <c r="D9" s="104"/>
      <c r="E9" s="108"/>
      <c r="F9" s="104"/>
      <c r="G9" s="104"/>
      <c r="H9" s="104"/>
      <c r="I9" s="103"/>
      <c r="J9" s="103"/>
      <c r="K9" s="103"/>
      <c r="L9" s="104"/>
      <c r="M9" s="103"/>
      <c r="N9" s="103"/>
      <c r="O9" s="103"/>
      <c r="P9" s="66" t="s">
        <v>89</v>
      </c>
      <c r="Q9" s="8"/>
      <c r="R9" s="10"/>
      <c r="S9" s="8"/>
      <c r="T9" s="104"/>
      <c r="U9" s="8"/>
      <c r="V9" s="104"/>
    </row>
    <row r="10" spans="1:22" ht="18" customHeight="1">
      <c r="D10" s="104"/>
      <c r="E10" s="108"/>
      <c r="F10" s="104"/>
      <c r="G10" s="104"/>
      <c r="H10" s="123" t="s">
        <v>53</v>
      </c>
      <c r="I10" s="123"/>
      <c r="J10" s="123"/>
      <c r="K10" s="123"/>
      <c r="L10" s="123"/>
      <c r="M10" s="103"/>
      <c r="N10" s="103"/>
      <c r="O10" s="103"/>
      <c r="P10" s="70" t="s">
        <v>90</v>
      </c>
      <c r="Q10" s="8"/>
      <c r="R10" s="10"/>
      <c r="S10" s="8"/>
      <c r="T10" s="104"/>
      <c r="U10" s="8"/>
      <c r="V10" s="104"/>
    </row>
    <row r="11" spans="1:22" ht="18" customHeight="1">
      <c r="D11" s="104"/>
      <c r="E11" s="108"/>
      <c r="F11" s="104"/>
      <c r="G11" s="104"/>
      <c r="H11" s="104"/>
      <c r="I11" s="103"/>
      <c r="J11" s="103"/>
      <c r="K11" s="103"/>
      <c r="L11" s="104"/>
      <c r="M11" s="103"/>
      <c r="N11" s="103"/>
      <c r="O11" s="103"/>
      <c r="P11" s="66" t="s">
        <v>174</v>
      </c>
      <c r="Q11" s="8"/>
      <c r="R11" s="10"/>
      <c r="S11" s="8"/>
      <c r="T11" s="104"/>
      <c r="U11" s="8"/>
      <c r="V11" s="104"/>
    </row>
    <row r="12" spans="1:22" ht="18" customHeight="1">
      <c r="D12" s="8" t="s">
        <v>91</v>
      </c>
      <c r="E12" s="8"/>
      <c r="F12" s="104"/>
      <c r="G12" s="104"/>
      <c r="H12" s="62"/>
      <c r="I12" s="62"/>
      <c r="J12" s="108" t="s">
        <v>92</v>
      </c>
      <c r="K12" s="62"/>
      <c r="L12" s="62"/>
      <c r="M12" s="9"/>
      <c r="N12" s="9"/>
      <c r="O12" s="9"/>
      <c r="P12" s="66" t="s">
        <v>93</v>
      </c>
      <c r="Q12" s="8"/>
      <c r="R12" s="10" t="s">
        <v>94</v>
      </c>
      <c r="S12" s="8"/>
      <c r="T12" s="104"/>
      <c r="U12" s="8"/>
      <c r="V12" s="8" t="s">
        <v>95</v>
      </c>
    </row>
    <row r="13" spans="1:22" ht="18" customHeight="1">
      <c r="D13" s="108" t="s">
        <v>96</v>
      </c>
      <c r="E13" s="8"/>
      <c r="F13" s="108" t="s">
        <v>97</v>
      </c>
      <c r="G13" s="108"/>
      <c r="H13" s="66" t="s">
        <v>92</v>
      </c>
      <c r="I13" s="66"/>
      <c r="J13" s="66" t="s">
        <v>98</v>
      </c>
      <c r="K13" s="66"/>
      <c r="L13" s="66" t="s">
        <v>107</v>
      </c>
      <c r="M13" s="9"/>
      <c r="N13" s="66" t="s">
        <v>99</v>
      </c>
      <c r="O13" s="9"/>
      <c r="P13" s="66" t="s">
        <v>100</v>
      </c>
      <c r="Q13" s="8"/>
      <c r="R13" s="10" t="s">
        <v>101</v>
      </c>
      <c r="S13" s="8"/>
      <c r="T13" s="108" t="s">
        <v>102</v>
      </c>
      <c r="U13" s="8"/>
      <c r="V13" s="8" t="s">
        <v>103</v>
      </c>
    </row>
    <row r="14" spans="1:22" ht="18" customHeight="1">
      <c r="B14" s="109" t="s">
        <v>6</v>
      </c>
      <c r="D14" s="11" t="s">
        <v>104</v>
      </c>
      <c r="E14" s="8"/>
      <c r="F14" s="11" t="s">
        <v>104</v>
      </c>
      <c r="G14" s="8"/>
      <c r="H14" s="70" t="s">
        <v>105</v>
      </c>
      <c r="I14" s="66"/>
      <c r="J14" s="70" t="s">
        <v>106</v>
      </c>
      <c r="K14" s="66"/>
      <c r="L14" s="70" t="s">
        <v>225</v>
      </c>
      <c r="M14" s="9"/>
      <c r="N14" s="70" t="s">
        <v>108</v>
      </c>
      <c r="O14" s="9"/>
      <c r="P14" s="110" t="s">
        <v>109</v>
      </c>
      <c r="Q14" s="8"/>
      <c r="R14" s="12" t="s">
        <v>110</v>
      </c>
      <c r="S14" s="8"/>
      <c r="T14" s="11" t="s">
        <v>111</v>
      </c>
      <c r="U14" s="8"/>
      <c r="V14" s="11" t="s">
        <v>112</v>
      </c>
    </row>
    <row r="15" spans="1:22" ht="9.75" customHeight="1">
      <c r="D15" s="23"/>
      <c r="E15" s="24"/>
      <c r="F15" s="23"/>
      <c r="G15" s="23"/>
      <c r="H15" s="23"/>
      <c r="I15" s="23"/>
      <c r="J15" s="23"/>
      <c r="K15" s="23"/>
      <c r="L15" s="23"/>
      <c r="M15" s="10"/>
      <c r="N15" s="10"/>
      <c r="O15" s="10"/>
      <c r="P15" s="10"/>
      <c r="Q15" s="10"/>
      <c r="R15" s="23"/>
      <c r="S15" s="10"/>
      <c r="T15" s="23"/>
      <c r="U15" s="10"/>
      <c r="V15" s="23"/>
    </row>
    <row r="16" spans="1:22" ht="18" customHeight="1">
      <c r="A16" s="104" t="s">
        <v>117</v>
      </c>
      <c r="B16" s="104"/>
      <c r="C16" s="104"/>
      <c r="D16" s="14">
        <v>1122297625</v>
      </c>
      <c r="E16" s="14"/>
      <c r="F16" s="14">
        <v>208730146</v>
      </c>
      <c r="G16" s="14"/>
      <c r="H16" s="14">
        <v>14126359</v>
      </c>
      <c r="I16" s="14"/>
      <c r="J16" s="14">
        <v>7504710</v>
      </c>
      <c r="K16" s="14"/>
      <c r="L16" s="14">
        <v>-109897055</v>
      </c>
      <c r="M16" s="14"/>
      <c r="N16" s="14">
        <v>-7504710</v>
      </c>
      <c r="O16" s="14"/>
      <c r="P16" s="14">
        <v>-14990000</v>
      </c>
      <c r="Q16" s="14"/>
      <c r="R16" s="14">
        <v>1220267075</v>
      </c>
      <c r="S16" s="15"/>
      <c r="T16" s="14">
        <v>340</v>
      </c>
      <c r="U16" s="15"/>
      <c r="V16" s="14">
        <f>SUM(R16:T16)</f>
        <v>1220267415</v>
      </c>
    </row>
    <row r="17" spans="1:24" ht="18" customHeight="1">
      <c r="A17" s="111" t="s">
        <v>113</v>
      </c>
      <c r="B17" s="104"/>
      <c r="C17" s="10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  <c r="T17" s="14"/>
      <c r="U17" s="15"/>
      <c r="V17" s="14"/>
    </row>
    <row r="18" spans="1:24" ht="18" customHeight="1">
      <c r="A18" s="103" t="s">
        <v>114</v>
      </c>
      <c r="D18" s="14" t="s">
        <v>11</v>
      </c>
      <c r="E18" s="14"/>
      <c r="F18" s="14" t="s">
        <v>11</v>
      </c>
      <c r="G18" s="14"/>
      <c r="H18" s="14" t="s">
        <v>11</v>
      </c>
      <c r="I18" s="15"/>
      <c r="J18" s="14" t="s">
        <v>11</v>
      </c>
      <c r="K18" s="15"/>
      <c r="L18" s="14">
        <f>PL_EN!I51</f>
        <v>-125406263</v>
      </c>
      <c r="M18" s="14"/>
      <c r="N18" s="14" t="s">
        <v>11</v>
      </c>
      <c r="O18" s="14"/>
      <c r="P18" s="14" t="s">
        <v>11</v>
      </c>
      <c r="Q18" s="14"/>
      <c r="R18" s="14">
        <f>SUM(D18:P18)</f>
        <v>-125406263</v>
      </c>
      <c r="S18" s="15"/>
      <c r="T18" s="14" t="s">
        <v>11</v>
      </c>
      <c r="U18" s="15"/>
      <c r="V18" s="14">
        <f>SUM(R18:U18)</f>
        <v>-125406263</v>
      </c>
    </row>
    <row r="19" spans="1:24" ht="18" customHeight="1">
      <c r="A19" s="103" t="s">
        <v>115</v>
      </c>
      <c r="D19" s="16" t="s">
        <v>11</v>
      </c>
      <c r="E19" s="14"/>
      <c r="F19" s="16" t="s">
        <v>11</v>
      </c>
      <c r="G19" s="14"/>
      <c r="H19" s="16" t="s">
        <v>11</v>
      </c>
      <c r="I19" s="14"/>
      <c r="J19" s="16" t="s">
        <v>11</v>
      </c>
      <c r="K19" s="14"/>
      <c r="L19" s="16">
        <f>+PL_EN!I42</f>
        <v>-256591</v>
      </c>
      <c r="M19" s="14"/>
      <c r="N19" s="16" t="s">
        <v>11</v>
      </c>
      <c r="O19" s="14"/>
      <c r="P19" s="16">
        <f>PL_EN!I41</f>
        <v>13456000</v>
      </c>
      <c r="Q19" s="14"/>
      <c r="R19" s="16">
        <f>SUM(D19:P19)</f>
        <v>13199409</v>
      </c>
      <c r="S19" s="15"/>
      <c r="T19" s="16" t="s">
        <v>11</v>
      </c>
      <c r="U19" s="15"/>
      <c r="V19" s="16">
        <f>SUM(R19:U19)</f>
        <v>13199409</v>
      </c>
    </row>
    <row r="20" spans="1:24" ht="18" customHeight="1">
      <c r="A20" s="112" t="s">
        <v>116</v>
      </c>
      <c r="B20" s="112"/>
      <c r="C20" s="112"/>
      <c r="D20" s="16" t="s">
        <v>11</v>
      </c>
      <c r="E20" s="14"/>
      <c r="F20" s="16" t="s">
        <v>11</v>
      </c>
      <c r="G20" s="14"/>
      <c r="H20" s="16" t="s">
        <v>11</v>
      </c>
      <c r="I20" s="15"/>
      <c r="J20" s="16" t="s">
        <v>11</v>
      </c>
      <c r="K20" s="15"/>
      <c r="L20" s="16">
        <f>SUM(L18:L19)</f>
        <v>-125662854</v>
      </c>
      <c r="M20" s="14"/>
      <c r="N20" s="16" t="s">
        <v>11</v>
      </c>
      <c r="O20" s="14"/>
      <c r="P20" s="16">
        <f>SUM(P18:P19)</f>
        <v>13456000</v>
      </c>
      <c r="Q20" s="14"/>
      <c r="R20" s="16">
        <f>SUM(R18:R19)</f>
        <v>-112206854</v>
      </c>
      <c r="S20" s="15"/>
      <c r="T20" s="16" t="s">
        <v>11</v>
      </c>
      <c r="U20" s="15"/>
      <c r="V20" s="16">
        <f>SUM(R20:U20)</f>
        <v>-112206854</v>
      </c>
    </row>
    <row r="21" spans="1:24" ht="18" customHeight="1" thickBot="1">
      <c r="A21" s="104" t="s">
        <v>118</v>
      </c>
      <c r="B21" s="104"/>
      <c r="C21" s="104"/>
      <c r="D21" s="46">
        <f>SUM(D16,D20)</f>
        <v>1122297625</v>
      </c>
      <c r="E21" s="14"/>
      <c r="F21" s="46">
        <f>SUM(F16,F20)</f>
        <v>208730146</v>
      </c>
      <c r="G21" s="14"/>
      <c r="H21" s="46">
        <f>SUM(H16,H20)</f>
        <v>14126359</v>
      </c>
      <c r="I21" s="14"/>
      <c r="J21" s="46">
        <f>SUM(J16,J20)</f>
        <v>7504710</v>
      </c>
      <c r="K21" s="14"/>
      <c r="L21" s="46">
        <f>SUM(L16,L20)</f>
        <v>-235559909</v>
      </c>
      <c r="M21" s="14"/>
      <c r="N21" s="46">
        <f>SUM(N16,N20)</f>
        <v>-7504710</v>
      </c>
      <c r="O21" s="14"/>
      <c r="P21" s="46">
        <f>SUM(P16,P20)</f>
        <v>-1534000</v>
      </c>
      <c r="Q21" s="14"/>
      <c r="R21" s="46">
        <f>SUM(R16,R20)</f>
        <v>1108060221</v>
      </c>
      <c r="S21" s="15"/>
      <c r="T21" s="46">
        <f>SUM(T16,T20)</f>
        <v>340</v>
      </c>
      <c r="U21" s="15"/>
      <c r="V21" s="46">
        <f>SUM(V16,V20)</f>
        <v>1108060561</v>
      </c>
      <c r="X21" s="113"/>
    </row>
    <row r="22" spans="1:24" ht="18" customHeight="1" thickTop="1">
      <c r="A22" s="104"/>
      <c r="B22" s="104"/>
      <c r="C22" s="10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4"/>
      <c r="U22" s="15"/>
      <c r="V22" s="14"/>
      <c r="X22" s="113"/>
    </row>
    <row r="23" spans="1:24" ht="18" customHeight="1">
      <c r="A23" s="104" t="s">
        <v>189</v>
      </c>
      <c r="B23" s="104"/>
      <c r="C23" s="104"/>
      <c r="D23" s="71">
        <f>+D21</f>
        <v>1122297625</v>
      </c>
      <c r="E23" s="71"/>
      <c r="F23" s="71">
        <f>+F21</f>
        <v>208730146</v>
      </c>
      <c r="G23" s="71"/>
      <c r="H23" s="71">
        <f>+H21</f>
        <v>14126359</v>
      </c>
      <c r="I23" s="71"/>
      <c r="J23" s="71">
        <f>+J21</f>
        <v>7504710</v>
      </c>
      <c r="K23" s="71"/>
      <c r="L23" s="71">
        <f>+L21</f>
        <v>-235559909</v>
      </c>
      <c r="M23" s="71"/>
      <c r="N23" s="71">
        <f>+N21</f>
        <v>-7504710</v>
      </c>
      <c r="O23" s="71"/>
      <c r="P23" s="71">
        <f>P21</f>
        <v>-1534000</v>
      </c>
      <c r="Q23" s="71"/>
      <c r="R23" s="71">
        <f>R21</f>
        <v>1108060221</v>
      </c>
      <c r="S23" s="71"/>
      <c r="T23" s="71">
        <f>+T21</f>
        <v>340</v>
      </c>
      <c r="U23" s="71"/>
      <c r="V23" s="71">
        <f>V21</f>
        <v>1108060561</v>
      </c>
      <c r="X23" s="39"/>
    </row>
    <row r="24" spans="1:24" ht="18" customHeight="1">
      <c r="A24" s="104" t="s">
        <v>113</v>
      </c>
      <c r="B24" s="104"/>
      <c r="C24" s="104"/>
      <c r="D24" s="71"/>
      <c r="E24" s="62"/>
      <c r="F24" s="71"/>
      <c r="G24" s="80"/>
      <c r="H24" s="71"/>
      <c r="I24" s="62"/>
      <c r="J24" s="62"/>
      <c r="K24" s="62"/>
      <c r="L24" s="71"/>
      <c r="M24" s="62"/>
      <c r="N24" s="62"/>
      <c r="O24" s="62"/>
      <c r="P24" s="71"/>
      <c r="Q24" s="62"/>
      <c r="R24" s="71"/>
      <c r="S24" s="62"/>
      <c r="T24" s="31"/>
      <c r="U24" s="62"/>
      <c r="V24" s="71"/>
    </row>
    <row r="25" spans="1:24" ht="18" customHeight="1">
      <c r="A25" s="103" t="s">
        <v>200</v>
      </c>
      <c r="D25" s="14" t="s">
        <v>11</v>
      </c>
      <c r="E25" s="14"/>
      <c r="F25" s="14" t="s">
        <v>11</v>
      </c>
      <c r="G25" s="14"/>
      <c r="H25" s="14" t="s">
        <v>11</v>
      </c>
      <c r="I25" s="15"/>
      <c r="J25" s="14" t="s">
        <v>11</v>
      </c>
      <c r="K25" s="15"/>
      <c r="L25" s="14">
        <f>PL_EN!G36</f>
        <v>43361367</v>
      </c>
      <c r="M25" s="14"/>
      <c r="N25" s="14" t="s">
        <v>11</v>
      </c>
      <c r="O25" s="14"/>
      <c r="P25" s="14" t="s">
        <v>11</v>
      </c>
      <c r="Q25" s="14"/>
      <c r="R25" s="14">
        <f>SUM(D25:P25)</f>
        <v>43361367</v>
      </c>
      <c r="S25" s="15"/>
      <c r="T25" s="14" t="s">
        <v>11</v>
      </c>
      <c r="U25" s="15"/>
      <c r="V25" s="14">
        <f>SUM(R25:U25)</f>
        <v>43361367</v>
      </c>
      <c r="X25" s="113"/>
    </row>
    <row r="26" spans="1:24" ht="18" customHeight="1">
      <c r="A26" s="103" t="s">
        <v>115</v>
      </c>
      <c r="D26" s="16" t="s">
        <v>11</v>
      </c>
      <c r="E26" s="14"/>
      <c r="F26" s="16" t="s">
        <v>11</v>
      </c>
      <c r="G26" s="14"/>
      <c r="H26" s="16" t="s">
        <v>11</v>
      </c>
      <c r="I26" s="14"/>
      <c r="J26" s="16" t="s">
        <v>11</v>
      </c>
      <c r="K26" s="14"/>
      <c r="L26" s="16">
        <f>PL_EN!G42</f>
        <v>-185115</v>
      </c>
      <c r="M26" s="14"/>
      <c r="N26" s="16" t="s">
        <v>11</v>
      </c>
      <c r="O26" s="14"/>
      <c r="P26" s="16">
        <f>PL_EN!G41</f>
        <v>-47475070</v>
      </c>
      <c r="Q26" s="14"/>
      <c r="R26" s="16">
        <f>SUM(D26:P26)</f>
        <v>-47660185</v>
      </c>
      <c r="S26" s="15"/>
      <c r="T26" s="16" t="s">
        <v>11</v>
      </c>
      <c r="U26" s="15"/>
      <c r="V26" s="16">
        <f>SUM(R26:U26)</f>
        <v>-47660185</v>
      </c>
      <c r="X26" s="113"/>
    </row>
    <row r="27" spans="1:24" ht="18" customHeight="1">
      <c r="A27" s="112" t="s">
        <v>116</v>
      </c>
      <c r="B27" s="112"/>
      <c r="C27" s="112"/>
      <c r="D27" s="16" t="s">
        <v>11</v>
      </c>
      <c r="E27" s="14"/>
      <c r="F27" s="16" t="s">
        <v>11</v>
      </c>
      <c r="G27" s="14"/>
      <c r="H27" s="16" t="s">
        <v>11</v>
      </c>
      <c r="I27" s="15"/>
      <c r="J27" s="16" t="s">
        <v>11</v>
      </c>
      <c r="K27" s="15"/>
      <c r="L27" s="16">
        <f>SUM(L25:L26)</f>
        <v>43176252</v>
      </c>
      <c r="M27" s="14"/>
      <c r="N27" s="16" t="s">
        <v>11</v>
      </c>
      <c r="O27" s="14"/>
      <c r="P27" s="16">
        <f>SUM(P25:P26)</f>
        <v>-47475070</v>
      </c>
      <c r="Q27" s="14"/>
      <c r="R27" s="16">
        <f>SUM(R25:R26)</f>
        <v>-4298818</v>
      </c>
      <c r="S27" s="15"/>
      <c r="T27" s="16" t="s">
        <v>11</v>
      </c>
      <c r="U27" s="15"/>
      <c r="V27" s="16">
        <f>SUM(R27:U27)</f>
        <v>-4298818</v>
      </c>
      <c r="X27" s="113"/>
    </row>
    <row r="28" spans="1:24" ht="18" customHeight="1">
      <c r="A28" s="114" t="s">
        <v>226</v>
      </c>
      <c r="B28" s="115"/>
      <c r="C28" s="112"/>
      <c r="D28" s="14"/>
      <c r="E28" s="14"/>
      <c r="F28" s="14"/>
      <c r="G28" s="14"/>
      <c r="H28" s="14"/>
      <c r="I28" s="15"/>
      <c r="J28" s="14"/>
      <c r="K28" s="15"/>
      <c r="L28" s="14"/>
      <c r="M28" s="14"/>
      <c r="N28" s="14"/>
      <c r="O28" s="14"/>
      <c r="P28" s="14"/>
      <c r="Q28" s="14"/>
      <c r="R28" s="14"/>
      <c r="S28" s="15"/>
      <c r="T28" s="14"/>
      <c r="U28" s="15"/>
      <c r="V28" s="14"/>
      <c r="X28" s="113"/>
    </row>
    <row r="29" spans="1:24" ht="18" customHeight="1">
      <c r="A29" s="114" t="s">
        <v>196</v>
      </c>
      <c r="B29" s="115"/>
      <c r="C29" s="112"/>
      <c r="D29" s="14" t="s">
        <v>11</v>
      </c>
      <c r="E29" s="14"/>
      <c r="F29" s="14" t="s">
        <v>11</v>
      </c>
      <c r="G29" s="14"/>
      <c r="H29" s="14" t="s">
        <v>11</v>
      </c>
      <c r="I29" s="15"/>
      <c r="J29" s="14" t="s">
        <v>11</v>
      </c>
      <c r="K29" s="15"/>
      <c r="L29" s="14">
        <v>-24669070</v>
      </c>
      <c r="M29" s="14"/>
      <c r="N29" s="14" t="s">
        <v>11</v>
      </c>
      <c r="O29" s="14"/>
      <c r="P29" s="14">
        <f>-L29</f>
        <v>24669070</v>
      </c>
      <c r="Q29" s="14"/>
      <c r="R29" s="14" t="s">
        <v>11</v>
      </c>
      <c r="S29" s="15"/>
      <c r="T29" s="14" t="s">
        <v>11</v>
      </c>
      <c r="U29" s="15"/>
      <c r="V29" s="14" t="s">
        <v>11</v>
      </c>
      <c r="X29" s="113"/>
    </row>
    <row r="30" spans="1:24" ht="18" customHeight="1">
      <c r="A30" s="114" t="s">
        <v>197</v>
      </c>
      <c r="B30" s="115">
        <v>22</v>
      </c>
      <c r="C30" s="112"/>
      <c r="D30" s="14" t="s">
        <v>11</v>
      </c>
      <c r="E30" s="14"/>
      <c r="F30" s="14">
        <v>-197797047</v>
      </c>
      <c r="G30" s="14"/>
      <c r="H30" s="14" t="s">
        <v>11</v>
      </c>
      <c r="I30" s="15"/>
      <c r="J30" s="14" t="s">
        <v>11</v>
      </c>
      <c r="K30" s="15"/>
      <c r="L30" s="14">
        <f>-F30</f>
        <v>197797047</v>
      </c>
      <c r="M30" s="14"/>
      <c r="N30" s="14" t="s">
        <v>11</v>
      </c>
      <c r="O30" s="14"/>
      <c r="P30" s="14" t="s">
        <v>11</v>
      </c>
      <c r="Q30" s="14"/>
      <c r="R30" s="14" t="s">
        <v>11</v>
      </c>
      <c r="S30" s="15"/>
      <c r="T30" s="14" t="s">
        <v>11</v>
      </c>
      <c r="U30" s="15"/>
      <c r="V30" s="14" t="s">
        <v>11</v>
      </c>
      <c r="X30" s="113"/>
    </row>
    <row r="31" spans="1:24" ht="18" customHeight="1">
      <c r="A31" s="114" t="s">
        <v>198</v>
      </c>
      <c r="B31" s="115">
        <v>22</v>
      </c>
      <c r="C31" s="112"/>
      <c r="D31" s="14" t="s">
        <v>11</v>
      </c>
      <c r="E31" s="14"/>
      <c r="F31" s="14" t="s">
        <v>11</v>
      </c>
      <c r="G31" s="14"/>
      <c r="H31" s="14">
        <f>-H23</f>
        <v>-14126359</v>
      </c>
      <c r="I31" s="15"/>
      <c r="J31" s="14" t="s">
        <v>11</v>
      </c>
      <c r="K31" s="15"/>
      <c r="L31" s="14">
        <f>-H31</f>
        <v>14126359</v>
      </c>
      <c r="M31" s="14"/>
      <c r="N31" s="14" t="s">
        <v>11</v>
      </c>
      <c r="O31" s="14"/>
      <c r="P31" s="14" t="s">
        <v>11</v>
      </c>
      <c r="Q31" s="14"/>
      <c r="R31" s="14" t="s">
        <v>11</v>
      </c>
      <c r="S31" s="15"/>
      <c r="T31" s="14" t="s">
        <v>11</v>
      </c>
      <c r="U31" s="15"/>
      <c r="V31" s="14" t="s">
        <v>11</v>
      </c>
      <c r="X31" s="113"/>
    </row>
    <row r="32" spans="1:24" ht="18" customHeight="1">
      <c r="A32" s="116" t="s">
        <v>199</v>
      </c>
      <c r="B32" s="115">
        <v>22</v>
      </c>
      <c r="C32" s="112"/>
      <c r="D32" s="16" t="s">
        <v>11</v>
      </c>
      <c r="E32" s="14"/>
      <c r="F32" s="16" t="s">
        <v>11</v>
      </c>
      <c r="G32" s="14"/>
      <c r="H32" s="16">
        <v>1304875</v>
      </c>
      <c r="I32" s="15"/>
      <c r="J32" s="16" t="s">
        <v>11</v>
      </c>
      <c r="K32" s="15"/>
      <c r="L32" s="16">
        <f>-H32</f>
        <v>-1304875</v>
      </c>
      <c r="M32" s="14"/>
      <c r="N32" s="16" t="s">
        <v>11</v>
      </c>
      <c r="O32" s="14"/>
      <c r="P32" s="16" t="s">
        <v>11</v>
      </c>
      <c r="Q32" s="14"/>
      <c r="R32" s="16" t="s">
        <v>11</v>
      </c>
      <c r="S32" s="15"/>
      <c r="T32" s="16" t="s">
        <v>11</v>
      </c>
      <c r="U32" s="15"/>
      <c r="V32" s="16" t="s">
        <v>11</v>
      </c>
      <c r="X32" s="113"/>
    </row>
    <row r="33" spans="1:22" ht="18" customHeight="1" thickBot="1">
      <c r="A33" s="104" t="s">
        <v>190</v>
      </c>
      <c r="B33" s="104"/>
      <c r="C33" s="104"/>
      <c r="D33" s="46">
        <f>SUM(D29:D32,D23,D27)</f>
        <v>1122297625</v>
      </c>
      <c r="E33" s="14"/>
      <c r="F33" s="46">
        <f>SUM(F29:F32,F23,F27)</f>
        <v>10933099</v>
      </c>
      <c r="G33" s="14"/>
      <c r="H33" s="46">
        <f>SUM(H29:H32,H23,H27)</f>
        <v>1304875</v>
      </c>
      <c r="I33" s="14"/>
      <c r="J33" s="46">
        <f>SUM(J29:J32,J23,J27)</f>
        <v>7504710</v>
      </c>
      <c r="K33" s="14"/>
      <c r="L33" s="46">
        <f>SUM(L29:L32,L23,L27)</f>
        <v>-6434196</v>
      </c>
      <c r="M33" s="14"/>
      <c r="N33" s="46">
        <f>SUM(N29:N32,N23,N27)</f>
        <v>-7504710</v>
      </c>
      <c r="O33" s="14"/>
      <c r="P33" s="46">
        <f>SUM(P29:P32,P23,P27)</f>
        <v>-24340000</v>
      </c>
      <c r="Q33" s="14"/>
      <c r="R33" s="46">
        <f>SUM(R29:R32,R23,R27)</f>
        <v>1103761403</v>
      </c>
      <c r="S33" s="15"/>
      <c r="T33" s="46">
        <f>SUM(T29:T32,T23,T27)</f>
        <v>340</v>
      </c>
      <c r="U33" s="15"/>
      <c r="V33" s="46">
        <f>SUM(V29:V32,V23,V27)</f>
        <v>1103761743</v>
      </c>
    </row>
    <row r="34" spans="1:22" ht="18" customHeight="1" thickTop="1">
      <c r="A34" s="104"/>
      <c r="B34" s="104"/>
      <c r="C34" s="10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5"/>
      <c r="T34" s="14"/>
      <c r="U34" s="15"/>
      <c r="V34" s="14"/>
    </row>
    <row r="35" spans="1:22" ht="18" customHeight="1">
      <c r="A35" s="104"/>
      <c r="B35" s="104"/>
      <c r="C35" s="104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19"/>
      <c r="O35" s="19"/>
      <c r="P35" s="19"/>
      <c r="Q35" s="19"/>
      <c r="R35" s="18"/>
      <c r="S35" s="20"/>
      <c r="T35" s="18"/>
      <c r="U35" s="21"/>
      <c r="V35" s="18"/>
    </row>
    <row r="36" spans="1:22" ht="22" customHeight="1">
      <c r="D36" s="22"/>
      <c r="E36" s="22"/>
      <c r="F36" s="22"/>
      <c r="G36" s="22"/>
      <c r="H36" s="22"/>
      <c r="I36" s="22"/>
      <c r="J36" s="22"/>
      <c r="K36" s="22"/>
      <c r="L36" s="22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2" customHeight="1">
      <c r="D37" s="22"/>
      <c r="E37" s="22"/>
      <c r="F37" s="22"/>
      <c r="G37" s="22"/>
      <c r="H37" s="22"/>
      <c r="I37" s="22"/>
      <c r="J37" s="22"/>
      <c r="K37" s="22"/>
      <c r="L37" s="22"/>
      <c r="M37" s="10"/>
      <c r="N37" s="10"/>
      <c r="O37" s="10"/>
      <c r="P37" s="10"/>
      <c r="Q37" s="10"/>
      <c r="R37" s="13"/>
      <c r="S37" s="13"/>
      <c r="T37" s="13"/>
      <c r="U37" s="13"/>
      <c r="V37" s="13"/>
    </row>
    <row r="38" spans="1:22" ht="22" customHeight="1">
      <c r="D38" s="22"/>
      <c r="E38" s="22"/>
      <c r="F38" s="22"/>
      <c r="G38" s="22"/>
      <c r="H38" s="22"/>
      <c r="I38" s="22"/>
      <c r="J38" s="22"/>
      <c r="K38" s="22"/>
      <c r="L38" s="22"/>
      <c r="M38" s="10"/>
      <c r="N38" s="10"/>
      <c r="O38" s="10"/>
      <c r="P38" s="10"/>
      <c r="Q38" s="10"/>
      <c r="R38" s="13"/>
      <c r="S38" s="13"/>
      <c r="T38" s="13"/>
      <c r="U38" s="13"/>
      <c r="V38" s="13"/>
    </row>
    <row r="39" spans="1:22" ht="22" customHeight="1">
      <c r="D39" s="22"/>
      <c r="E39" s="22"/>
      <c r="F39" s="22"/>
      <c r="G39" s="22"/>
      <c r="H39" s="22"/>
      <c r="I39" s="22"/>
      <c r="J39" s="22"/>
      <c r="K39" s="22"/>
      <c r="L39" s="22"/>
      <c r="M39" s="10"/>
      <c r="N39" s="10"/>
      <c r="O39" s="10"/>
      <c r="P39" s="10"/>
      <c r="Q39" s="10"/>
      <c r="R39" s="13"/>
      <c r="S39" s="13"/>
      <c r="T39" s="13"/>
      <c r="U39" s="13"/>
      <c r="V39" s="13"/>
    </row>
    <row r="40" spans="1:22" ht="22" customHeight="1">
      <c r="D40" s="22"/>
      <c r="E40" s="22"/>
      <c r="F40" s="22"/>
      <c r="G40" s="22"/>
      <c r="H40" s="22"/>
      <c r="I40" s="22"/>
      <c r="J40" s="22"/>
      <c r="K40" s="22"/>
      <c r="L40" s="22"/>
      <c r="M40" s="10"/>
      <c r="N40" s="10"/>
      <c r="O40" s="10"/>
      <c r="P40" s="10"/>
      <c r="Q40" s="10"/>
      <c r="R40" s="13"/>
      <c r="S40" s="13"/>
      <c r="T40" s="13"/>
      <c r="U40" s="13"/>
      <c r="V40" s="13"/>
    </row>
    <row r="41" spans="1:22" ht="22" customHeight="1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56" spans="1:24" s="27" customFormat="1" ht="22" customHeight="1">
      <c r="A56" s="103"/>
      <c r="B56" s="103"/>
      <c r="C56" s="103"/>
      <c r="W56" s="103"/>
      <c r="X56" s="103"/>
    </row>
    <row r="59" spans="1:24" s="27" customFormat="1" ht="22" customHeight="1">
      <c r="A59" s="103"/>
      <c r="B59" s="103"/>
      <c r="C59" s="103"/>
      <c r="W59" s="103"/>
      <c r="X59" s="103"/>
    </row>
    <row r="60" spans="1:24" s="27" customFormat="1" ht="22" customHeight="1">
      <c r="A60" s="103"/>
      <c r="B60" s="103"/>
      <c r="C60" s="103"/>
      <c r="W60" s="103"/>
      <c r="X60" s="103"/>
    </row>
    <row r="74" spans="1:25" s="27" customFormat="1" ht="22" customHeight="1">
      <c r="A74" s="103"/>
      <c r="B74" s="103"/>
      <c r="C74" s="103"/>
      <c r="L74" s="27">
        <f>SUM(L42:L58)+L71+L72+L73+L70</f>
        <v>0</v>
      </c>
      <c r="R74" s="27">
        <f>SUM(R42:R58)+R71+R72+R73+R70</f>
        <v>0</v>
      </c>
      <c r="W74" s="103"/>
      <c r="X74" s="103"/>
      <c r="Y74" s="103"/>
    </row>
  </sheetData>
  <mergeCells count="3">
    <mergeCell ref="D5:V5"/>
    <mergeCell ref="D6:V6"/>
    <mergeCell ref="H10:L10"/>
  </mergeCells>
  <pageMargins left="0.70866141732283472" right="0.15748031496062992" top="0.78740157480314965" bottom="0.59055118110236227" header="0.39370078740157483" footer="0.39370078740157483"/>
  <pageSetup paperSize="9" scale="60" firstPageNumber="9" orientation="landscape" useFirstPageNumber="1" verticalDpi="180" r:id="rId1"/>
  <headerFooter alignWithMargins="0">
    <oddHeader xml:space="preserve">&amp;C                  </oddHeader>
    <oddFooter>&amp;L&amp;"Calibri,Regular"&amp;12The accompanying notes are an integral parts of these financial statements.&amp;R&amp;"Calibri,Regular"&amp;12&amp;P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0738-7EDA-470D-AE02-F92BE0DCC705}">
  <sheetPr>
    <pageSetUpPr fitToPage="1"/>
  </sheetPr>
  <dimension ref="A1:U76"/>
  <sheetViews>
    <sheetView view="pageBreakPreview" zoomScale="90" zoomScaleNormal="70" zoomScaleSheetLayoutView="68" workbookViewId="0">
      <selection activeCell="D12" sqref="D12"/>
    </sheetView>
  </sheetViews>
  <sheetFormatPr defaultColWidth="9.09765625" defaultRowHeight="22" customHeight="1"/>
  <cols>
    <col min="1" max="1" width="70.69921875" style="103" customWidth="1"/>
    <col min="2" max="2" width="9.19921875" style="103" customWidth="1"/>
    <col min="3" max="3" width="1.09765625" style="103" customWidth="1"/>
    <col min="4" max="4" width="18.8984375" style="27" customWidth="1"/>
    <col min="5" max="5" width="1.3984375" style="27" customWidth="1"/>
    <col min="6" max="6" width="20.69921875" style="27" customWidth="1"/>
    <col min="7" max="7" width="1.3984375" style="27" customWidth="1"/>
    <col min="8" max="8" width="20.69921875" style="27" customWidth="1"/>
    <col min="9" max="9" width="0.69921875" style="27" customWidth="1"/>
    <col min="10" max="10" width="20.69921875" style="27" customWidth="1"/>
    <col min="11" max="11" width="1.59765625" style="27" customWidth="1"/>
    <col min="12" max="12" width="20.69921875" style="27" customWidth="1"/>
    <col min="13" max="13" width="1.3984375" style="27" customWidth="1"/>
    <col min="14" max="14" width="15.8984375" style="27" customWidth="1"/>
    <col min="15" max="15" width="1.3984375" style="27" customWidth="1"/>
    <col min="16" max="16" width="31.19921875" style="27" customWidth="1"/>
    <col min="17" max="17" width="1.3984375" style="27" customWidth="1"/>
    <col min="18" max="18" width="22.09765625" style="27" customWidth="1"/>
    <col min="19" max="19" width="1.69921875" style="103" customWidth="1"/>
    <col min="20" max="20" width="18.09765625" style="103" bestFit="1" customWidth="1"/>
    <col min="21" max="21" width="12.8984375" style="103" bestFit="1" customWidth="1"/>
    <col min="22" max="16384" width="9.09765625" style="103"/>
  </cols>
  <sheetData>
    <row r="1" spans="1:20" s="104" customFormat="1" ht="19.5" customHeight="1">
      <c r="A1" s="101" t="s">
        <v>0</v>
      </c>
      <c r="B1" s="101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</row>
    <row r="2" spans="1:20" s="104" customFormat="1" ht="19.5" customHeight="1">
      <c r="A2" s="101" t="s">
        <v>86</v>
      </c>
      <c r="B2" s="101"/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5"/>
    </row>
    <row r="3" spans="1:20" s="104" customFormat="1" ht="19.5" customHeight="1">
      <c r="A3" s="90" t="s">
        <v>188</v>
      </c>
      <c r="B3" s="90"/>
      <c r="C3" s="90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20" s="104" customFormat="1" ht="19.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20" ht="18" customHeight="1">
      <c r="A5" s="107"/>
      <c r="B5" s="107"/>
      <c r="C5" s="107"/>
      <c r="D5" s="127" t="s">
        <v>3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1:20" ht="18" customHeight="1">
      <c r="A6" s="107"/>
      <c r="B6" s="107"/>
      <c r="C6" s="107"/>
      <c r="D6" s="128" t="s">
        <v>5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7" spans="1:20" ht="18" customHeight="1">
      <c r="D7" s="104"/>
      <c r="E7" s="8"/>
      <c r="F7" s="8"/>
      <c r="G7" s="8"/>
      <c r="H7" s="8"/>
      <c r="I7" s="8"/>
      <c r="J7" s="8"/>
      <c r="K7" s="9"/>
      <c r="L7" s="9"/>
      <c r="M7" s="9"/>
      <c r="N7" s="66"/>
      <c r="O7" s="9"/>
      <c r="P7" s="66" t="s">
        <v>87</v>
      </c>
      <c r="Q7" s="8"/>
      <c r="R7" s="104"/>
    </row>
    <row r="8" spans="1:20" ht="18" customHeight="1">
      <c r="D8" s="104"/>
      <c r="E8" s="8"/>
      <c r="F8" s="8"/>
      <c r="G8" s="8"/>
      <c r="H8" s="8"/>
      <c r="I8" s="8"/>
      <c r="J8" s="8"/>
      <c r="K8" s="9"/>
      <c r="L8" s="9"/>
      <c r="M8" s="9"/>
      <c r="N8" s="9"/>
      <c r="O8" s="9"/>
      <c r="P8" s="70" t="s">
        <v>88</v>
      </c>
      <c r="Q8" s="8"/>
      <c r="R8" s="104"/>
    </row>
    <row r="9" spans="1:20" ht="18" customHeight="1">
      <c r="D9" s="104"/>
      <c r="E9" s="108"/>
      <c r="F9" s="104"/>
      <c r="G9" s="104"/>
      <c r="H9" s="104"/>
      <c r="I9" s="104"/>
      <c r="J9" s="104"/>
      <c r="K9" s="103"/>
      <c r="L9" s="104"/>
      <c r="M9" s="104"/>
      <c r="N9" s="104"/>
      <c r="O9" s="103"/>
      <c r="P9" s="66" t="s">
        <v>89</v>
      </c>
      <c r="Q9" s="8"/>
      <c r="R9" s="104"/>
    </row>
    <row r="10" spans="1:20" ht="18" customHeight="1">
      <c r="D10" s="104"/>
      <c r="E10" s="108"/>
      <c r="F10" s="104"/>
      <c r="G10" s="104"/>
      <c r="H10" s="103"/>
      <c r="I10" s="103"/>
      <c r="J10" s="103"/>
      <c r="K10" s="103"/>
      <c r="L10" s="103"/>
      <c r="M10" s="103"/>
      <c r="N10" s="103"/>
      <c r="O10" s="103"/>
      <c r="P10" s="70" t="s">
        <v>90</v>
      </c>
      <c r="Q10" s="8"/>
      <c r="R10" s="104"/>
    </row>
    <row r="11" spans="1:20" ht="18" customHeight="1">
      <c r="D11" s="104"/>
      <c r="E11" s="108"/>
      <c r="F11" s="104"/>
      <c r="G11" s="104"/>
      <c r="H11" s="123" t="s">
        <v>53</v>
      </c>
      <c r="I11" s="123"/>
      <c r="J11" s="123"/>
      <c r="K11" s="123"/>
      <c r="L11" s="123"/>
      <c r="M11" s="103"/>
      <c r="N11" s="66"/>
      <c r="O11" s="103"/>
      <c r="P11" s="66" t="s">
        <v>174</v>
      </c>
      <c r="Q11" s="8"/>
      <c r="R11" s="104"/>
    </row>
    <row r="12" spans="1:20" ht="18" customHeight="1">
      <c r="D12" s="8" t="s">
        <v>91</v>
      </c>
      <c r="E12" s="8"/>
      <c r="F12" s="104"/>
      <c r="G12" s="104"/>
      <c r="H12" s="62"/>
      <c r="I12" s="62"/>
      <c r="J12" s="66" t="s">
        <v>92</v>
      </c>
      <c r="K12" s="62"/>
      <c r="L12" s="62"/>
      <c r="M12" s="9"/>
      <c r="N12" s="66"/>
      <c r="O12" s="9"/>
      <c r="P12" s="66" t="s">
        <v>93</v>
      </c>
      <c r="Q12" s="8"/>
      <c r="R12" s="8"/>
    </row>
    <row r="13" spans="1:20" ht="18" customHeight="1">
      <c r="D13" s="108" t="s">
        <v>96</v>
      </c>
      <c r="E13" s="8"/>
      <c r="F13" s="108" t="s">
        <v>97</v>
      </c>
      <c r="G13" s="108"/>
      <c r="H13" s="66" t="s">
        <v>92</v>
      </c>
      <c r="I13" s="66"/>
      <c r="J13" s="66" t="s">
        <v>98</v>
      </c>
      <c r="K13" s="66"/>
      <c r="L13" s="66" t="s">
        <v>107</v>
      </c>
      <c r="M13" s="9"/>
      <c r="N13" s="66" t="s">
        <v>99</v>
      </c>
      <c r="O13" s="9"/>
      <c r="P13" s="66" t="s">
        <v>100</v>
      </c>
      <c r="Q13" s="8"/>
      <c r="R13" s="8" t="s">
        <v>95</v>
      </c>
    </row>
    <row r="14" spans="1:20" ht="18" customHeight="1">
      <c r="B14" s="109" t="s">
        <v>6</v>
      </c>
      <c r="D14" s="11" t="s">
        <v>104</v>
      </c>
      <c r="E14" s="8"/>
      <c r="F14" s="11" t="s">
        <v>104</v>
      </c>
      <c r="G14" s="8"/>
      <c r="H14" s="70" t="s">
        <v>105</v>
      </c>
      <c r="I14" s="66"/>
      <c r="J14" s="70" t="s">
        <v>106</v>
      </c>
      <c r="K14" s="66"/>
      <c r="L14" s="70" t="s">
        <v>225</v>
      </c>
      <c r="M14" s="9"/>
      <c r="N14" s="70" t="s">
        <v>108</v>
      </c>
      <c r="O14" s="9"/>
      <c r="P14" s="70" t="s">
        <v>109</v>
      </c>
      <c r="Q14" s="8"/>
      <c r="R14" s="11" t="s">
        <v>88</v>
      </c>
    </row>
    <row r="15" spans="1:20" ht="9.75" customHeight="1">
      <c r="D15" s="38"/>
      <c r="E15" s="24"/>
      <c r="F15" s="23"/>
      <c r="G15" s="23"/>
      <c r="H15" s="23"/>
      <c r="I15" s="23"/>
      <c r="J15" s="23"/>
      <c r="K15" s="23"/>
      <c r="L15" s="23"/>
      <c r="M15" s="10"/>
      <c r="N15" s="10"/>
      <c r="O15" s="10"/>
      <c r="P15" s="10"/>
      <c r="Q15" s="10"/>
      <c r="R15" s="23"/>
    </row>
    <row r="16" spans="1:20" ht="18" customHeight="1">
      <c r="A16" s="104" t="s">
        <v>117</v>
      </c>
      <c r="B16" s="117"/>
      <c r="C16" s="117"/>
      <c r="D16" s="14">
        <v>1122297625</v>
      </c>
      <c r="E16" s="14"/>
      <c r="F16" s="14">
        <v>208730146</v>
      </c>
      <c r="G16" s="14"/>
      <c r="H16" s="14">
        <v>14126359</v>
      </c>
      <c r="I16" s="14"/>
      <c r="J16" s="14">
        <v>7504710</v>
      </c>
      <c r="K16" s="14"/>
      <c r="L16" s="14">
        <v>-90587185</v>
      </c>
      <c r="M16" s="14"/>
      <c r="N16" s="14">
        <v>-7504710</v>
      </c>
      <c r="O16" s="14"/>
      <c r="P16" s="14">
        <v>-14990000</v>
      </c>
      <c r="Q16" s="14"/>
      <c r="R16" s="14">
        <f>SUM(D16:P16)</f>
        <v>1239576945</v>
      </c>
      <c r="T16" s="39"/>
    </row>
    <row r="17" spans="1:20" ht="18" customHeight="1">
      <c r="A17" s="112" t="s">
        <v>113</v>
      </c>
      <c r="B17" s="117"/>
      <c r="C17" s="1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T17" s="39"/>
    </row>
    <row r="18" spans="1:20" ht="18" customHeight="1">
      <c r="A18" s="103" t="s">
        <v>114</v>
      </c>
      <c r="D18" s="14" t="s">
        <v>11</v>
      </c>
      <c r="E18" s="14"/>
      <c r="F18" s="14" t="s">
        <v>11</v>
      </c>
      <c r="G18" s="14"/>
      <c r="H18" s="14" t="s">
        <v>11</v>
      </c>
      <c r="I18" s="14"/>
      <c r="J18" s="14" t="s">
        <v>11</v>
      </c>
      <c r="K18" s="15"/>
      <c r="L18" s="14">
        <f>PL_EN!M51</f>
        <v>-121079630</v>
      </c>
      <c r="M18" s="14"/>
      <c r="N18" s="14" t="s">
        <v>11</v>
      </c>
      <c r="O18" s="14"/>
      <c r="P18" s="14" t="s">
        <v>11</v>
      </c>
      <c r="Q18" s="14"/>
      <c r="R18" s="14">
        <f>SUM(D18:P18)</f>
        <v>-121079630</v>
      </c>
      <c r="T18" s="113"/>
    </row>
    <row r="19" spans="1:20" ht="18" customHeight="1">
      <c r="A19" s="103" t="s">
        <v>115</v>
      </c>
      <c r="D19" s="14" t="s">
        <v>11</v>
      </c>
      <c r="E19" s="14"/>
      <c r="F19" s="14" t="s">
        <v>11</v>
      </c>
      <c r="G19" s="14"/>
      <c r="H19" s="14" t="s">
        <v>11</v>
      </c>
      <c r="I19" s="14"/>
      <c r="J19" s="14" t="s">
        <v>11</v>
      </c>
      <c r="K19" s="14"/>
      <c r="L19" s="16">
        <f>+PL_EN!M42</f>
        <v>-256591</v>
      </c>
      <c r="M19" s="14"/>
      <c r="N19" s="16" t="s">
        <v>11</v>
      </c>
      <c r="O19" s="14"/>
      <c r="P19" s="16">
        <f>+PL_EN!M41</f>
        <v>13456000</v>
      </c>
      <c r="Q19" s="14"/>
      <c r="R19" s="16">
        <f>SUM(D19:P19)</f>
        <v>13199409</v>
      </c>
      <c r="T19" s="113"/>
    </row>
    <row r="20" spans="1:20" ht="18" customHeight="1">
      <c r="A20" s="104" t="s">
        <v>116</v>
      </c>
      <c r="B20" s="104"/>
      <c r="C20" s="104"/>
      <c r="D20" s="17" t="s">
        <v>11</v>
      </c>
      <c r="E20" s="14"/>
      <c r="F20" s="17" t="s">
        <v>11</v>
      </c>
      <c r="G20" s="14"/>
      <c r="H20" s="17" t="s">
        <v>11</v>
      </c>
      <c r="I20" s="14"/>
      <c r="J20" s="17" t="s">
        <v>11</v>
      </c>
      <c r="K20" s="15"/>
      <c r="L20" s="16">
        <f>SUM(L18:L19)</f>
        <v>-121336221</v>
      </c>
      <c r="M20" s="14"/>
      <c r="N20" s="16" t="s">
        <v>11</v>
      </c>
      <c r="O20" s="14"/>
      <c r="P20" s="16">
        <f>SUM(P18:P19)</f>
        <v>13456000</v>
      </c>
      <c r="Q20" s="14"/>
      <c r="R20" s="16">
        <f>SUM(R18:R19)</f>
        <v>-107880221</v>
      </c>
      <c r="T20" s="113"/>
    </row>
    <row r="21" spans="1:20" ht="18" customHeight="1" thickBot="1">
      <c r="A21" s="104" t="s">
        <v>118</v>
      </c>
      <c r="B21" s="104"/>
      <c r="C21" s="104"/>
      <c r="D21" s="46">
        <f>SUM(D16,D20)</f>
        <v>1122297625</v>
      </c>
      <c r="E21" s="14"/>
      <c r="F21" s="46">
        <f>SUM(F16,F20)</f>
        <v>208730146</v>
      </c>
      <c r="G21" s="14"/>
      <c r="H21" s="46">
        <f>SUM(H16,H20)</f>
        <v>14126359</v>
      </c>
      <c r="I21" s="14"/>
      <c r="J21" s="46">
        <f>SUM(J16,J20)</f>
        <v>7504710</v>
      </c>
      <c r="K21" s="14"/>
      <c r="L21" s="46">
        <f>SUM(L16,L20)</f>
        <v>-211923406</v>
      </c>
      <c r="M21" s="14"/>
      <c r="N21" s="46">
        <f>SUM(N16,N20)</f>
        <v>-7504710</v>
      </c>
      <c r="O21" s="14"/>
      <c r="P21" s="46">
        <f>SUM(P16,P20)</f>
        <v>-1534000</v>
      </c>
      <c r="Q21" s="14"/>
      <c r="R21" s="46">
        <f>SUM(R16,R20)</f>
        <v>1131696724</v>
      </c>
      <c r="T21" s="113">
        <f>R21-BS_EN!N85</f>
        <v>0</v>
      </c>
    </row>
    <row r="22" spans="1:20" ht="18" customHeight="1" thickTop="1">
      <c r="A22" s="104"/>
      <c r="B22" s="104"/>
      <c r="C22" s="10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20" ht="22" customHeight="1">
      <c r="A23" s="104" t="s">
        <v>189</v>
      </c>
      <c r="B23" s="117"/>
      <c r="C23" s="117"/>
      <c r="D23" s="14">
        <f>D21</f>
        <v>1122297625</v>
      </c>
      <c r="E23" s="14"/>
      <c r="F23" s="14">
        <f>F21</f>
        <v>208730146</v>
      </c>
      <c r="G23" s="14"/>
      <c r="H23" s="14">
        <f>H21</f>
        <v>14126359</v>
      </c>
      <c r="I23" s="14"/>
      <c r="J23" s="14">
        <f>J21</f>
        <v>7504710</v>
      </c>
      <c r="K23" s="14"/>
      <c r="L23" s="14">
        <f>L21</f>
        <v>-211923406</v>
      </c>
      <c r="M23" s="14"/>
      <c r="N23" s="14">
        <f>N21</f>
        <v>-7504710</v>
      </c>
      <c r="O23" s="14"/>
      <c r="P23" s="14">
        <f>P21</f>
        <v>-1534000</v>
      </c>
      <c r="Q23" s="14"/>
      <c r="R23" s="14">
        <f>R21</f>
        <v>1131696724</v>
      </c>
    </row>
    <row r="24" spans="1:20" ht="22" customHeight="1">
      <c r="A24" s="112" t="s">
        <v>113</v>
      </c>
      <c r="B24" s="112"/>
      <c r="C24" s="11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20" ht="18" customHeight="1">
      <c r="A25" s="103" t="s">
        <v>200</v>
      </c>
      <c r="D25" s="14" t="s">
        <v>11</v>
      </c>
      <c r="E25" s="14"/>
      <c r="F25" s="14" t="s">
        <v>11</v>
      </c>
      <c r="G25" s="14"/>
      <c r="H25" s="14" t="s">
        <v>11</v>
      </c>
      <c r="I25" s="14"/>
      <c r="J25" s="14" t="s">
        <v>11</v>
      </c>
      <c r="K25" s="15"/>
      <c r="L25" s="14">
        <f>PL_EN!K36</f>
        <v>26097490</v>
      </c>
      <c r="M25" s="14"/>
      <c r="N25" s="14" t="s">
        <v>11</v>
      </c>
      <c r="O25" s="14"/>
      <c r="P25" s="14" t="s">
        <v>11</v>
      </c>
      <c r="Q25" s="14"/>
      <c r="R25" s="14">
        <f>SUM(D25:P25)</f>
        <v>26097490</v>
      </c>
    </row>
    <row r="26" spans="1:20" ht="18" customHeight="1">
      <c r="A26" s="103" t="s">
        <v>115</v>
      </c>
      <c r="D26" s="14" t="s">
        <v>11</v>
      </c>
      <c r="E26" s="14"/>
      <c r="F26" s="14" t="s">
        <v>11</v>
      </c>
      <c r="G26" s="14"/>
      <c r="H26" s="14" t="s">
        <v>11</v>
      </c>
      <c r="I26" s="14"/>
      <c r="J26" s="14" t="s">
        <v>11</v>
      </c>
      <c r="K26" s="14"/>
      <c r="L26" s="16">
        <f>PL_EN!K42</f>
        <v>-185115</v>
      </c>
      <c r="M26" s="14"/>
      <c r="N26" s="16" t="s">
        <v>11</v>
      </c>
      <c r="O26" s="14"/>
      <c r="P26" s="16">
        <f>PL_EN!K41</f>
        <v>-47475070</v>
      </c>
      <c r="Q26" s="14"/>
      <c r="R26" s="16">
        <f>SUM(D26:P26)</f>
        <v>-47660185</v>
      </c>
    </row>
    <row r="27" spans="1:20" ht="18" customHeight="1">
      <c r="A27" s="104" t="s">
        <v>116</v>
      </c>
      <c r="B27" s="104"/>
      <c r="C27" s="104"/>
      <c r="D27" s="17" t="s">
        <v>11</v>
      </c>
      <c r="E27" s="14"/>
      <c r="F27" s="17" t="s">
        <v>11</v>
      </c>
      <c r="G27" s="14"/>
      <c r="H27" s="17" t="s">
        <v>11</v>
      </c>
      <c r="I27" s="14"/>
      <c r="J27" s="17" t="s">
        <v>11</v>
      </c>
      <c r="K27" s="15"/>
      <c r="L27" s="16">
        <f>SUM(L25:L26)</f>
        <v>25912375</v>
      </c>
      <c r="M27" s="14"/>
      <c r="N27" s="16" t="s">
        <v>11</v>
      </c>
      <c r="O27" s="14"/>
      <c r="P27" s="16">
        <f>SUM(P25:P26)</f>
        <v>-47475070</v>
      </c>
      <c r="Q27" s="14"/>
      <c r="R27" s="16">
        <f>SUM(R25:R26)</f>
        <v>-21562695</v>
      </c>
    </row>
    <row r="28" spans="1:20" ht="18" customHeight="1">
      <c r="A28" s="114" t="s">
        <v>226</v>
      </c>
      <c r="B28" s="104"/>
      <c r="C28" s="104"/>
      <c r="D28" s="14"/>
      <c r="E28" s="14"/>
      <c r="F28" s="14"/>
      <c r="G28" s="14"/>
      <c r="H28" s="14"/>
      <c r="I28" s="14"/>
      <c r="J28" s="14"/>
      <c r="K28" s="15"/>
      <c r="L28" s="14"/>
      <c r="M28" s="14"/>
      <c r="N28" s="14"/>
      <c r="O28" s="14"/>
      <c r="P28" s="14"/>
      <c r="Q28" s="14"/>
      <c r="R28" s="14"/>
    </row>
    <row r="29" spans="1:20" ht="18" customHeight="1">
      <c r="A29" s="114" t="s">
        <v>196</v>
      </c>
      <c r="B29" s="104"/>
      <c r="C29" s="104"/>
      <c r="D29" s="14" t="s">
        <v>11</v>
      </c>
      <c r="E29" s="14"/>
      <c r="F29" s="14" t="s">
        <v>11</v>
      </c>
      <c r="G29" s="14"/>
      <c r="H29" s="14" t="s">
        <v>11</v>
      </c>
      <c r="I29" s="14"/>
      <c r="J29" s="14" t="s">
        <v>11</v>
      </c>
      <c r="K29" s="15"/>
      <c r="L29" s="14">
        <v>-24669070</v>
      </c>
      <c r="M29" s="14"/>
      <c r="N29" s="14" t="s">
        <v>11</v>
      </c>
      <c r="O29" s="14"/>
      <c r="P29" s="14">
        <f>-L29</f>
        <v>24669070</v>
      </c>
      <c r="Q29" s="14"/>
      <c r="R29" s="14" t="s">
        <v>11</v>
      </c>
    </row>
    <row r="30" spans="1:20" ht="18" customHeight="1">
      <c r="A30" s="114" t="s">
        <v>197</v>
      </c>
      <c r="B30" s="118">
        <v>22</v>
      </c>
      <c r="C30" s="104"/>
      <c r="D30" s="14" t="s">
        <v>11</v>
      </c>
      <c r="E30" s="14"/>
      <c r="F30" s="14">
        <v>-197797047</v>
      </c>
      <c r="G30" s="14"/>
      <c r="H30" s="14" t="s">
        <v>11</v>
      </c>
      <c r="I30" s="14"/>
      <c r="J30" s="14" t="s">
        <v>11</v>
      </c>
      <c r="K30" s="15"/>
      <c r="L30" s="14">
        <f>-F30</f>
        <v>197797047</v>
      </c>
      <c r="M30" s="14"/>
      <c r="N30" s="14" t="s">
        <v>11</v>
      </c>
      <c r="O30" s="14"/>
      <c r="P30" s="14" t="s">
        <v>11</v>
      </c>
      <c r="Q30" s="14"/>
      <c r="R30" s="14" t="s">
        <v>11</v>
      </c>
    </row>
    <row r="31" spans="1:20" ht="18" customHeight="1">
      <c r="A31" s="114" t="s">
        <v>198</v>
      </c>
      <c r="B31" s="118">
        <v>22</v>
      </c>
      <c r="C31" s="104"/>
      <c r="D31" s="14" t="s">
        <v>11</v>
      </c>
      <c r="E31" s="14"/>
      <c r="F31" s="14" t="s">
        <v>11</v>
      </c>
      <c r="G31" s="14"/>
      <c r="H31" s="14">
        <v>-14126359</v>
      </c>
      <c r="I31" s="14"/>
      <c r="J31" s="14" t="s">
        <v>11</v>
      </c>
      <c r="K31" s="15"/>
      <c r="L31" s="14">
        <f>-H31</f>
        <v>14126359</v>
      </c>
      <c r="M31" s="14"/>
      <c r="N31" s="14" t="s">
        <v>11</v>
      </c>
      <c r="O31" s="14"/>
      <c r="P31" s="14" t="s">
        <v>11</v>
      </c>
      <c r="Q31" s="14"/>
      <c r="R31" s="14" t="s">
        <v>11</v>
      </c>
    </row>
    <row r="32" spans="1:20" ht="18" customHeight="1">
      <c r="A32" s="116" t="s">
        <v>199</v>
      </c>
      <c r="B32" s="118">
        <v>22</v>
      </c>
      <c r="C32" s="104"/>
      <c r="D32" s="16" t="s">
        <v>11</v>
      </c>
      <c r="E32" s="14"/>
      <c r="F32" s="16" t="s">
        <v>11</v>
      </c>
      <c r="G32" s="14"/>
      <c r="H32" s="16">
        <v>1304875</v>
      </c>
      <c r="I32" s="14"/>
      <c r="J32" s="16" t="s">
        <v>11</v>
      </c>
      <c r="K32" s="14"/>
      <c r="L32" s="16">
        <f>-H32</f>
        <v>-1304875</v>
      </c>
      <c r="M32" s="14"/>
      <c r="N32" s="16" t="s">
        <v>11</v>
      </c>
      <c r="O32" s="14"/>
      <c r="P32" s="16" t="s">
        <v>11</v>
      </c>
      <c r="Q32" s="14"/>
      <c r="R32" s="16" t="s">
        <v>11</v>
      </c>
    </row>
    <row r="33" spans="1:21" ht="18" customHeight="1" thickBot="1">
      <c r="A33" s="104" t="s">
        <v>190</v>
      </c>
      <c r="B33" s="118"/>
      <c r="C33" s="104"/>
      <c r="D33" s="46">
        <f>SUM(D29:D32,D23,D27)</f>
        <v>1122297625</v>
      </c>
      <c r="E33" s="14"/>
      <c r="F33" s="46">
        <f>SUM(F29:F32,F23,F27)</f>
        <v>10933099</v>
      </c>
      <c r="G33" s="14"/>
      <c r="H33" s="46">
        <f t="shared" ref="H33" si="0">SUM(H29:H32,H23,H27)</f>
        <v>1304875</v>
      </c>
      <c r="I33" s="14"/>
      <c r="J33" s="46">
        <f t="shared" ref="J33" si="1">SUM(J29:J32,J23,J27)</f>
        <v>7504710</v>
      </c>
      <c r="K33" s="14"/>
      <c r="L33" s="46">
        <f t="shared" ref="L33" si="2">SUM(L29:L32,L23,L27)</f>
        <v>-61570</v>
      </c>
      <c r="M33" s="14"/>
      <c r="N33" s="46">
        <f t="shared" ref="N33" si="3">SUM(N29:N32,N23,N27)</f>
        <v>-7504710</v>
      </c>
      <c r="O33" s="14"/>
      <c r="P33" s="46">
        <f t="shared" ref="P33:R33" si="4">SUM(P29:P32,P23,P27)</f>
        <v>-24340000</v>
      </c>
      <c r="Q33" s="14"/>
      <c r="R33" s="46">
        <f t="shared" si="4"/>
        <v>1110134029</v>
      </c>
      <c r="T33" s="113">
        <f>R33-BS_EN!L85</f>
        <v>0</v>
      </c>
    </row>
    <row r="34" spans="1:21" ht="18" customHeight="1" thickTop="1">
      <c r="A34" s="104"/>
      <c r="B34" s="104"/>
      <c r="C34" s="104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19"/>
      <c r="O34" s="19"/>
      <c r="P34" s="19"/>
      <c r="Q34" s="19"/>
      <c r="R34" s="18"/>
    </row>
    <row r="35" spans="1:21" ht="22" customHeight="1">
      <c r="D35" s="22"/>
      <c r="E35" s="22"/>
      <c r="F35" s="22"/>
      <c r="G35" s="22"/>
      <c r="H35" s="22"/>
      <c r="I35" s="22"/>
      <c r="J35" s="22"/>
      <c r="K35" s="22"/>
      <c r="L35" s="22"/>
      <c r="M35" s="10"/>
      <c r="N35" s="10"/>
      <c r="O35" s="10"/>
      <c r="P35" s="10"/>
      <c r="Q35" s="10"/>
      <c r="R35" s="10"/>
    </row>
    <row r="36" spans="1:21" ht="22" customHeight="1">
      <c r="D36" s="22"/>
      <c r="E36" s="22"/>
      <c r="F36" s="22"/>
      <c r="G36" s="22"/>
      <c r="H36" s="22"/>
      <c r="I36" s="22"/>
      <c r="J36" s="22"/>
      <c r="K36" s="22"/>
      <c r="L36" s="22"/>
      <c r="M36" s="10"/>
      <c r="N36" s="10"/>
      <c r="O36" s="10"/>
      <c r="P36" s="10"/>
      <c r="Q36" s="10"/>
      <c r="R36" s="13"/>
      <c r="U36" s="119"/>
    </row>
    <row r="37" spans="1:21" ht="22" customHeight="1">
      <c r="D37" s="22"/>
      <c r="E37" s="22"/>
      <c r="F37" s="22"/>
      <c r="G37" s="22"/>
      <c r="H37" s="22"/>
      <c r="I37" s="22"/>
      <c r="J37" s="22"/>
      <c r="K37" s="22"/>
      <c r="L37" s="22"/>
      <c r="M37" s="10"/>
      <c r="N37" s="10"/>
      <c r="O37" s="10"/>
      <c r="P37" s="10"/>
      <c r="Q37" s="10"/>
      <c r="R37" s="13"/>
    </row>
    <row r="38" spans="1:21" ht="22" customHeight="1">
      <c r="D38" s="22"/>
      <c r="E38" s="22"/>
      <c r="F38" s="22"/>
      <c r="G38" s="22"/>
      <c r="H38" s="22"/>
      <c r="I38" s="22"/>
      <c r="J38" s="22"/>
      <c r="K38" s="22"/>
      <c r="L38" s="22"/>
      <c r="M38" s="10"/>
      <c r="N38" s="10"/>
      <c r="O38" s="10"/>
      <c r="P38" s="10"/>
      <c r="Q38" s="10"/>
      <c r="R38" s="13"/>
    </row>
    <row r="39" spans="1:21" ht="22" customHeight="1">
      <c r="D39" s="22"/>
      <c r="E39" s="22"/>
      <c r="F39" s="22"/>
      <c r="G39" s="22"/>
      <c r="H39" s="22"/>
      <c r="I39" s="22"/>
      <c r="J39" s="22"/>
      <c r="K39" s="22"/>
      <c r="L39" s="22"/>
      <c r="M39" s="10"/>
      <c r="N39" s="10"/>
      <c r="O39" s="10"/>
      <c r="P39" s="10"/>
      <c r="Q39" s="10"/>
      <c r="R39" s="13"/>
    </row>
    <row r="40" spans="1:21" ht="22" customHeight="1">
      <c r="D40" s="22"/>
      <c r="E40" s="22"/>
      <c r="F40" s="22"/>
      <c r="G40" s="22"/>
      <c r="H40" s="22"/>
      <c r="I40" s="22"/>
      <c r="J40" s="22"/>
      <c r="K40" s="22"/>
      <c r="L40" s="22"/>
      <c r="M40" s="10"/>
      <c r="N40" s="10"/>
      <c r="O40" s="10"/>
      <c r="P40" s="10"/>
      <c r="Q40" s="10"/>
      <c r="R40" s="13"/>
    </row>
    <row r="41" spans="1:21" ht="22" customHeight="1">
      <c r="D41" s="22"/>
      <c r="E41" s="22"/>
      <c r="F41" s="22"/>
      <c r="G41" s="22"/>
      <c r="H41" s="22"/>
      <c r="I41" s="22"/>
      <c r="J41" s="22"/>
      <c r="K41" s="22"/>
      <c r="L41" s="22"/>
      <c r="M41" s="10"/>
      <c r="N41" s="10"/>
      <c r="O41" s="10"/>
      <c r="P41" s="10"/>
      <c r="Q41" s="10"/>
      <c r="R41" s="13"/>
    </row>
    <row r="42" spans="1:21" ht="22" customHeight="1">
      <c r="D42" s="22"/>
      <c r="E42" s="22"/>
      <c r="F42" s="22"/>
      <c r="G42" s="22"/>
      <c r="H42" s="22"/>
      <c r="I42" s="22"/>
      <c r="J42" s="22"/>
      <c r="K42" s="22"/>
      <c r="L42" s="22"/>
      <c r="M42" s="10"/>
      <c r="N42" s="10"/>
      <c r="O42" s="10"/>
      <c r="P42" s="10"/>
      <c r="Q42" s="10"/>
      <c r="R42" s="13"/>
    </row>
    <row r="43" spans="1:21" ht="22" customHeight="1">
      <c r="A43" s="25"/>
      <c r="B43" s="25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58" spans="1:20" s="27" customFormat="1" ht="22" customHeight="1">
      <c r="A58" s="103"/>
      <c r="B58" s="103"/>
      <c r="C58" s="103"/>
      <c r="S58" s="103"/>
      <c r="T58" s="103"/>
    </row>
    <row r="61" spans="1:20" s="27" customFormat="1" ht="22" customHeight="1">
      <c r="A61" s="103"/>
      <c r="B61" s="103"/>
      <c r="C61" s="103"/>
      <c r="S61" s="103"/>
      <c r="T61" s="103"/>
    </row>
    <row r="62" spans="1:20" s="27" customFormat="1" ht="22" customHeight="1">
      <c r="A62" s="103"/>
      <c r="B62" s="103"/>
      <c r="C62" s="103"/>
      <c r="S62" s="103"/>
      <c r="T62" s="103"/>
    </row>
    <row r="76" spans="1:21" s="27" customFormat="1" ht="22" customHeight="1">
      <c r="A76" s="103"/>
      <c r="B76" s="103"/>
      <c r="C76" s="103"/>
      <c r="L76" s="27">
        <f>SUM(L44:L60)+L73+L74+L75+L72</f>
        <v>0</v>
      </c>
      <c r="S76" s="103"/>
      <c r="T76" s="103"/>
      <c r="U76" s="103"/>
    </row>
  </sheetData>
  <mergeCells count="3">
    <mergeCell ref="D5:R5"/>
    <mergeCell ref="D6:R6"/>
    <mergeCell ref="H11:L11"/>
  </mergeCells>
  <pageMargins left="0.70866141732283472" right="0.15748031496062992" top="0.78740157480314965" bottom="0.59055118110236227" header="0.39370078740157483" footer="0.39370078740157483"/>
  <pageSetup paperSize="9" scale="60" firstPageNumber="10" fitToHeight="0" orientation="landscape" useFirstPageNumber="1" r:id="rId1"/>
  <headerFooter alignWithMargins="0">
    <oddHeader xml:space="preserve">&amp;C                  </oddHeader>
    <oddFooter>&amp;L&amp;"Calibri,Regular"&amp;12The accompanying notes are an integral parts of these financial statements.&amp;R&amp;"Calibri,Regular"&amp;12&amp;P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0C26-52CB-4182-A90A-CBFC33DFF80A}">
  <sheetPr>
    <pageSetUpPr fitToPage="1"/>
  </sheetPr>
  <dimension ref="A1:IV104"/>
  <sheetViews>
    <sheetView tabSelected="1" view="pageBreakPreview" zoomScale="132" zoomScaleNormal="95" zoomScaleSheetLayoutView="95" workbookViewId="0">
      <selection activeCell="E7" sqref="E7"/>
    </sheetView>
  </sheetViews>
  <sheetFormatPr defaultColWidth="9.09765625" defaultRowHeight="23.25" customHeight="1"/>
  <cols>
    <col min="1" max="1" width="2.69921875" style="62" customWidth="1"/>
    <col min="2" max="2" width="3.69921875" style="62" customWidth="1"/>
    <col min="3" max="3" width="3.69921875" style="65" customWidth="1"/>
    <col min="4" max="4" width="5.3984375" style="65" customWidth="1"/>
    <col min="5" max="5" width="62.3984375" style="65" customWidth="1"/>
    <col min="6" max="6" width="1.59765625" style="62" customWidth="1"/>
    <col min="7" max="7" width="15.8984375" style="62" customWidth="1"/>
    <col min="8" max="8" width="1.59765625" style="62" customWidth="1"/>
    <col min="9" max="9" width="15.8984375" style="1" customWidth="1"/>
    <col min="10" max="10" width="1.59765625" style="62" customWidth="1"/>
    <col min="11" max="11" width="16" style="62" customWidth="1"/>
    <col min="12" max="12" width="1.59765625" style="62" customWidth="1"/>
    <col min="13" max="13" width="16" style="62" customWidth="1"/>
    <col min="14" max="14" width="3.5" style="62" customWidth="1"/>
    <col min="15" max="15" width="13.69921875" style="62" bestFit="1" customWidth="1"/>
    <col min="16" max="16" width="9.09765625" style="62" bestFit="1" customWidth="1"/>
    <col min="17" max="17" width="12.3984375" style="62" bestFit="1" customWidth="1"/>
    <col min="18" max="18" width="9.09765625" style="62" bestFit="1" customWidth="1"/>
    <col min="19" max="16384" width="9.09765625" style="62"/>
  </cols>
  <sheetData>
    <row r="1" spans="1:15" ht="19.5" customHeight="1">
      <c r="A1" s="60" t="s">
        <v>0</v>
      </c>
      <c r="B1" s="61"/>
      <c r="C1" s="61"/>
      <c r="D1" s="61"/>
      <c r="E1" s="84"/>
      <c r="F1" s="61"/>
      <c r="G1" s="61"/>
      <c r="H1" s="61"/>
      <c r="I1" s="61"/>
      <c r="J1" s="61"/>
    </row>
    <row r="2" spans="1:15" ht="19.5" customHeight="1">
      <c r="A2" s="60" t="s">
        <v>119</v>
      </c>
      <c r="B2" s="63"/>
      <c r="C2" s="63"/>
      <c r="D2" s="63"/>
      <c r="E2" s="63"/>
      <c r="F2" s="63"/>
      <c r="G2" s="63"/>
      <c r="H2" s="63"/>
      <c r="I2" s="63"/>
      <c r="J2" s="63"/>
      <c r="K2" s="68"/>
      <c r="L2" s="68"/>
      <c r="M2" s="68"/>
    </row>
    <row r="3" spans="1:15" ht="19.5" customHeight="1">
      <c r="A3" s="90" t="s">
        <v>188</v>
      </c>
      <c r="B3" s="86"/>
      <c r="C3" s="61"/>
      <c r="D3" s="61"/>
      <c r="E3" s="61"/>
      <c r="F3" s="61"/>
      <c r="G3" s="61"/>
      <c r="H3" s="61"/>
      <c r="I3" s="61"/>
      <c r="J3" s="61"/>
      <c r="K3" s="61"/>
      <c r="M3" s="68"/>
    </row>
    <row r="4" spans="1:15" ht="19.5" customHeight="1">
      <c r="A4" s="63"/>
      <c r="B4" s="86"/>
      <c r="C4" s="61"/>
      <c r="D4" s="61"/>
      <c r="E4" s="61"/>
      <c r="F4" s="61"/>
      <c r="G4" s="61"/>
      <c r="H4" s="61"/>
      <c r="I4" s="61"/>
      <c r="J4" s="61"/>
      <c r="K4" s="61"/>
      <c r="L4" s="68"/>
      <c r="M4" s="68"/>
    </row>
    <row r="5" spans="1:15" ht="18" customHeight="1">
      <c r="C5" s="64"/>
      <c r="D5" s="64"/>
      <c r="E5" s="64"/>
      <c r="G5" s="123" t="s">
        <v>3</v>
      </c>
      <c r="H5" s="123"/>
      <c r="I5" s="123"/>
      <c r="J5" s="123"/>
      <c r="K5" s="123"/>
      <c r="L5" s="123"/>
      <c r="M5" s="123"/>
    </row>
    <row r="6" spans="1:15" ht="18" customHeight="1">
      <c r="C6" s="64"/>
      <c r="D6" s="64"/>
      <c r="E6" s="64"/>
      <c r="G6" s="124" t="s">
        <v>4</v>
      </c>
      <c r="H6" s="124"/>
      <c r="I6" s="124"/>
      <c r="J6" s="68"/>
      <c r="K6" s="124" t="s">
        <v>5</v>
      </c>
      <c r="L6" s="124"/>
      <c r="M6" s="124"/>
    </row>
    <row r="7" spans="1:15" ht="18" customHeight="1">
      <c r="C7" s="64"/>
      <c r="D7" s="64"/>
      <c r="E7" s="64"/>
      <c r="G7" s="28">
        <v>2025</v>
      </c>
      <c r="I7" s="28">
        <v>2024</v>
      </c>
      <c r="J7" s="29"/>
      <c r="K7" s="28">
        <v>2025</v>
      </c>
      <c r="M7" s="28">
        <v>2024</v>
      </c>
    </row>
    <row r="8" spans="1:15" ht="18" customHeight="1">
      <c r="A8" s="77" t="s">
        <v>120</v>
      </c>
      <c r="B8" s="30"/>
      <c r="F8" s="68"/>
      <c r="G8" s="68"/>
      <c r="H8" s="68"/>
      <c r="I8" s="68"/>
      <c r="J8" s="71"/>
      <c r="K8" s="71"/>
      <c r="L8" s="80"/>
      <c r="M8" s="71"/>
    </row>
    <row r="9" spans="1:15" ht="18" customHeight="1">
      <c r="A9" s="62" t="s">
        <v>233</v>
      </c>
      <c r="B9" s="30"/>
      <c r="F9" s="68"/>
      <c r="G9" s="6">
        <f>+PL_EN!G32</f>
        <v>46396433</v>
      </c>
      <c r="H9" s="6"/>
      <c r="I9" s="6">
        <f>+PL_EN!I32</f>
        <v>-124809595</v>
      </c>
      <c r="J9" s="6"/>
      <c r="K9" s="6">
        <f>+PL_EN!K32</f>
        <v>26942555</v>
      </c>
      <c r="L9" s="80"/>
      <c r="M9" s="6">
        <f>+PL_EN!M32</f>
        <v>-121036132</v>
      </c>
      <c r="O9" s="1"/>
    </row>
    <row r="10" spans="1:15" ht="18" customHeight="1">
      <c r="A10" s="77" t="s">
        <v>227</v>
      </c>
      <c r="B10" s="30"/>
      <c r="F10" s="68"/>
      <c r="G10" s="6"/>
      <c r="H10" s="6"/>
      <c r="I10" s="6"/>
      <c r="J10" s="6"/>
      <c r="K10" s="6"/>
      <c r="L10" s="80"/>
      <c r="M10" s="6"/>
    </row>
    <row r="11" spans="1:15" ht="18" customHeight="1">
      <c r="A11" s="62" t="s">
        <v>121</v>
      </c>
      <c r="C11" s="62"/>
      <c r="F11" s="65"/>
      <c r="G11" s="6">
        <v>45585396</v>
      </c>
      <c r="H11" s="6"/>
      <c r="I11" s="6">
        <v>44394059</v>
      </c>
      <c r="J11" s="71"/>
      <c r="K11" s="71">
        <v>37393182</v>
      </c>
      <c r="L11" s="80"/>
      <c r="M11" s="71">
        <v>33224560</v>
      </c>
    </row>
    <row r="12" spans="1:15" ht="18" customHeight="1">
      <c r="A12" s="62" t="s">
        <v>175</v>
      </c>
      <c r="C12" s="62"/>
      <c r="F12" s="65"/>
      <c r="G12" s="6">
        <v>1572454</v>
      </c>
      <c r="H12" s="6"/>
      <c r="I12" s="6">
        <v>2317158</v>
      </c>
      <c r="J12" s="71"/>
      <c r="K12" s="71">
        <v>2119896</v>
      </c>
      <c r="L12" s="80"/>
      <c r="M12" s="71">
        <v>1759573</v>
      </c>
    </row>
    <row r="13" spans="1:15" ht="18" customHeight="1">
      <c r="A13" s="62" t="s">
        <v>122</v>
      </c>
      <c r="C13" s="62"/>
      <c r="F13" s="65"/>
      <c r="G13" s="31" t="s">
        <v>11</v>
      </c>
      <c r="H13" s="6"/>
      <c r="I13" s="6">
        <v>-1893417</v>
      </c>
      <c r="J13" s="71"/>
      <c r="K13" s="31" t="s">
        <v>11</v>
      </c>
      <c r="L13" s="80"/>
      <c r="M13" s="31" t="s">
        <v>11</v>
      </c>
    </row>
    <row r="14" spans="1:15" ht="18" customHeight="1">
      <c r="A14" s="62" t="s">
        <v>176</v>
      </c>
      <c r="C14" s="62"/>
      <c r="F14" s="65"/>
      <c r="G14" s="31" t="s">
        <v>11</v>
      </c>
      <c r="H14" s="6"/>
      <c r="I14" s="6">
        <v>1795902</v>
      </c>
      <c r="J14" s="71"/>
      <c r="K14" s="31" t="s">
        <v>11</v>
      </c>
      <c r="L14" s="80"/>
      <c r="M14" s="31" t="s">
        <v>11</v>
      </c>
    </row>
    <row r="15" spans="1:15" ht="18" customHeight="1">
      <c r="A15" s="62" t="s">
        <v>201</v>
      </c>
      <c r="C15" s="62"/>
      <c r="F15" s="65"/>
      <c r="G15" s="31">
        <v>-334813</v>
      </c>
      <c r="H15" s="6"/>
      <c r="I15" s="31" t="s">
        <v>11</v>
      </c>
      <c r="J15" s="71"/>
      <c r="K15" s="31">
        <v>-334813</v>
      </c>
      <c r="L15" s="80"/>
      <c r="M15" s="31" t="s">
        <v>11</v>
      </c>
    </row>
    <row r="16" spans="1:15" ht="18" customHeight="1">
      <c r="A16" s="62" t="s">
        <v>206</v>
      </c>
      <c r="C16" s="62"/>
      <c r="F16" s="65"/>
      <c r="G16" s="6">
        <v>-5939585</v>
      </c>
      <c r="H16" s="6"/>
      <c r="I16" s="6">
        <v>-240091</v>
      </c>
      <c r="J16" s="71"/>
      <c r="K16" s="47" t="s">
        <v>11</v>
      </c>
      <c r="L16" s="80"/>
      <c r="M16" s="47" t="s">
        <v>11</v>
      </c>
    </row>
    <row r="17" spans="1:13" ht="18" customHeight="1">
      <c r="A17" s="62" t="s">
        <v>177</v>
      </c>
      <c r="C17" s="62"/>
      <c r="F17" s="65"/>
      <c r="G17" s="31">
        <v>-4402018</v>
      </c>
      <c r="H17" s="6"/>
      <c r="I17" s="31">
        <v>-2275990</v>
      </c>
      <c r="J17" s="71"/>
      <c r="K17" s="31">
        <v>-636219</v>
      </c>
      <c r="L17" s="80"/>
      <c r="M17" s="31">
        <v>-2163030</v>
      </c>
    </row>
    <row r="18" spans="1:13" ht="18" customHeight="1">
      <c r="A18" s="62" t="s">
        <v>123</v>
      </c>
      <c r="C18" s="62"/>
      <c r="F18" s="65"/>
      <c r="G18" s="31">
        <v>33643</v>
      </c>
      <c r="H18" s="6"/>
      <c r="I18" s="31">
        <v>56261</v>
      </c>
      <c r="J18" s="71"/>
      <c r="K18" s="31" t="s">
        <v>11</v>
      </c>
      <c r="L18" s="80"/>
      <c r="M18" s="31" t="s">
        <v>11</v>
      </c>
    </row>
    <row r="19" spans="1:13" ht="18" customHeight="1">
      <c r="A19" s="62" t="s">
        <v>124</v>
      </c>
      <c r="C19" s="62"/>
      <c r="F19" s="65"/>
      <c r="G19" s="31">
        <v>1177950</v>
      </c>
      <c r="H19" s="6"/>
      <c r="I19" s="31">
        <v>370464</v>
      </c>
      <c r="J19" s="71"/>
      <c r="K19" s="31">
        <v>1166709</v>
      </c>
      <c r="L19" s="80"/>
      <c r="M19" s="31">
        <v>300464</v>
      </c>
    </row>
    <row r="20" spans="1:13" ht="18" customHeight="1">
      <c r="A20" s="62" t="s">
        <v>202</v>
      </c>
      <c r="C20" s="62"/>
      <c r="F20" s="65"/>
      <c r="G20" s="31">
        <v>3697920</v>
      </c>
      <c r="H20" s="6"/>
      <c r="I20" s="31" t="s">
        <v>11</v>
      </c>
      <c r="J20" s="71"/>
      <c r="K20" s="31">
        <v>3697920</v>
      </c>
      <c r="L20" s="80"/>
      <c r="M20" s="31" t="s">
        <v>11</v>
      </c>
    </row>
    <row r="21" spans="1:13" ht="18" customHeight="1">
      <c r="A21" s="62" t="s">
        <v>125</v>
      </c>
      <c r="C21" s="62"/>
      <c r="F21" s="65"/>
      <c r="G21" s="31">
        <v>-346318</v>
      </c>
      <c r="H21" s="6"/>
      <c r="I21" s="31">
        <v>-468240</v>
      </c>
      <c r="J21" s="71"/>
      <c r="K21" s="31">
        <v>-166319</v>
      </c>
      <c r="L21" s="80"/>
      <c r="M21" s="31">
        <v>-34015</v>
      </c>
    </row>
    <row r="22" spans="1:13" ht="18" customHeight="1">
      <c r="A22" s="62" t="s">
        <v>126</v>
      </c>
      <c r="C22" s="62"/>
      <c r="F22" s="65"/>
      <c r="G22" s="31">
        <v>-15311691</v>
      </c>
      <c r="H22" s="6"/>
      <c r="I22" s="31" t="s">
        <v>11</v>
      </c>
      <c r="J22" s="71"/>
      <c r="K22" s="31" t="s">
        <v>11</v>
      </c>
      <c r="L22" s="80"/>
      <c r="M22" s="31" t="s">
        <v>11</v>
      </c>
    </row>
    <row r="23" spans="1:13" ht="18" customHeight="1">
      <c r="A23" s="62" t="s">
        <v>127</v>
      </c>
      <c r="C23" s="62"/>
      <c r="F23" s="65"/>
      <c r="G23" s="31">
        <v>-646710</v>
      </c>
      <c r="H23" s="6"/>
      <c r="I23" s="31">
        <v>-3050210</v>
      </c>
      <c r="J23" s="71"/>
      <c r="K23" s="31">
        <v>-646710</v>
      </c>
      <c r="L23" s="80"/>
      <c r="M23" s="31">
        <v>-211416</v>
      </c>
    </row>
    <row r="24" spans="1:13" ht="18" customHeight="1">
      <c r="A24" s="62" t="s">
        <v>72</v>
      </c>
      <c r="C24" s="62"/>
      <c r="F24" s="65"/>
      <c r="G24" s="31" t="s">
        <v>11</v>
      </c>
      <c r="H24" s="6"/>
      <c r="I24" s="31" t="s">
        <v>11</v>
      </c>
      <c r="J24" s="71"/>
      <c r="K24" s="31">
        <v>946155</v>
      </c>
      <c r="L24" s="80"/>
      <c r="M24" s="31">
        <v>106333858</v>
      </c>
    </row>
    <row r="25" spans="1:13" ht="18" customHeight="1">
      <c r="A25" s="62" t="s">
        <v>178</v>
      </c>
      <c r="C25" s="62"/>
      <c r="F25" s="65"/>
      <c r="G25" s="31" t="s">
        <v>11</v>
      </c>
      <c r="H25" s="6"/>
      <c r="I25" s="31">
        <v>90705329</v>
      </c>
      <c r="J25" s="71"/>
      <c r="K25" s="31" t="s">
        <v>11</v>
      </c>
      <c r="L25" s="80"/>
      <c r="M25" s="31" t="s">
        <v>11</v>
      </c>
    </row>
    <row r="26" spans="1:13" ht="18" customHeight="1">
      <c r="A26" s="62" t="s">
        <v>171</v>
      </c>
      <c r="C26" s="62"/>
      <c r="F26" s="65"/>
      <c r="G26" s="31" t="s">
        <v>11</v>
      </c>
      <c r="H26" s="6"/>
      <c r="I26" s="31">
        <v>32290660</v>
      </c>
      <c r="J26" s="71"/>
      <c r="K26" s="31" t="s">
        <v>11</v>
      </c>
      <c r="L26" s="80"/>
      <c r="M26" s="31">
        <v>16985528</v>
      </c>
    </row>
    <row r="27" spans="1:13" ht="18" customHeight="1">
      <c r="A27" s="62" t="s">
        <v>205</v>
      </c>
      <c r="C27" s="62"/>
      <c r="F27" s="65"/>
      <c r="G27" s="31">
        <v>68436</v>
      </c>
      <c r="H27" s="6"/>
      <c r="I27" s="31" t="s">
        <v>11</v>
      </c>
      <c r="J27" s="71"/>
      <c r="K27" s="31">
        <v>68436</v>
      </c>
      <c r="L27" s="80"/>
      <c r="M27" s="31" t="s">
        <v>11</v>
      </c>
    </row>
    <row r="28" spans="1:13" ht="18" customHeight="1">
      <c r="A28" s="62" t="s">
        <v>203</v>
      </c>
      <c r="C28" s="62"/>
      <c r="F28" s="65"/>
      <c r="G28" s="31">
        <v>-181263</v>
      </c>
      <c r="H28" s="6"/>
      <c r="I28" s="31" t="s">
        <v>11</v>
      </c>
      <c r="J28" s="71"/>
      <c r="K28" s="31" t="s">
        <v>11</v>
      </c>
      <c r="L28" s="80"/>
      <c r="M28" s="31" t="s">
        <v>11</v>
      </c>
    </row>
    <row r="29" spans="1:13" ht="18" customHeight="1">
      <c r="A29" s="62" t="s">
        <v>43</v>
      </c>
      <c r="C29" s="62"/>
      <c r="F29" s="65"/>
      <c r="G29" s="31">
        <v>670367</v>
      </c>
      <c r="H29" s="6"/>
      <c r="I29" s="31">
        <v>477587</v>
      </c>
      <c r="J29" s="71"/>
      <c r="K29" s="71">
        <v>720264</v>
      </c>
      <c r="L29" s="6"/>
      <c r="M29" s="71">
        <v>560292</v>
      </c>
    </row>
    <row r="30" spans="1:13" ht="18" customHeight="1">
      <c r="A30" s="62" t="s">
        <v>128</v>
      </c>
      <c r="C30" s="62"/>
      <c r="F30" s="65"/>
      <c r="G30" s="31">
        <v>-3221600</v>
      </c>
      <c r="H30" s="6"/>
      <c r="I30" s="31">
        <v>-2034400</v>
      </c>
      <c r="J30" s="71"/>
      <c r="K30" s="31">
        <v>-3221600</v>
      </c>
      <c r="L30" s="6"/>
      <c r="M30" s="31">
        <v>-2034400</v>
      </c>
    </row>
    <row r="31" spans="1:13" ht="18" customHeight="1">
      <c r="A31" s="62" t="s">
        <v>129</v>
      </c>
      <c r="C31" s="62"/>
      <c r="F31" s="65"/>
      <c r="G31" s="6">
        <v>-2184819</v>
      </c>
      <c r="H31" s="6"/>
      <c r="I31" s="6">
        <v>-3976041</v>
      </c>
      <c r="J31" s="71"/>
      <c r="K31" s="71">
        <v>-988938</v>
      </c>
      <c r="L31" s="80"/>
      <c r="M31" s="71">
        <v>-1596560</v>
      </c>
    </row>
    <row r="32" spans="1:13" ht="18" customHeight="1">
      <c r="A32" s="62" t="s">
        <v>130</v>
      </c>
      <c r="C32" s="62"/>
      <c r="F32" s="65"/>
      <c r="G32" s="32">
        <v>1919529</v>
      </c>
      <c r="H32" s="6"/>
      <c r="I32" s="32">
        <v>4190817</v>
      </c>
      <c r="J32" s="71"/>
      <c r="K32" s="32">
        <v>1914612</v>
      </c>
      <c r="L32" s="6"/>
      <c r="M32" s="32">
        <v>4177663</v>
      </c>
    </row>
    <row r="33" spans="1:256" ht="18" customHeight="1">
      <c r="A33" s="62" t="s">
        <v>131</v>
      </c>
      <c r="C33" s="62"/>
      <c r="F33" s="65"/>
      <c r="G33" s="6">
        <f>SUM(G9:G32)</f>
        <v>68553311</v>
      </c>
      <c r="H33" s="6"/>
      <c r="I33" s="6">
        <f>SUM(I9:I32)</f>
        <v>37850253</v>
      </c>
      <c r="J33" s="6"/>
      <c r="K33" s="6">
        <f>SUM(K9:K32)</f>
        <v>68975130</v>
      </c>
      <c r="L33" s="80"/>
      <c r="M33" s="6">
        <f>SUM(M9:M32)</f>
        <v>36266385</v>
      </c>
    </row>
    <row r="34" spans="1:256" ht="18" customHeight="1">
      <c r="A34" s="77" t="s">
        <v>132</v>
      </c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  <c r="CD34" s="120"/>
      <c r="CE34" s="120"/>
      <c r="CF34" s="120"/>
      <c r="CG34" s="120"/>
      <c r="CH34" s="120"/>
      <c r="CI34" s="120"/>
      <c r="CJ34" s="120"/>
      <c r="CK34" s="120"/>
      <c r="CL34" s="120"/>
      <c r="CM34" s="120"/>
      <c r="CN34" s="120"/>
      <c r="CO34" s="120"/>
      <c r="CP34" s="120"/>
      <c r="CQ34" s="120"/>
      <c r="CR34" s="120"/>
      <c r="CS34" s="120"/>
      <c r="CT34" s="120"/>
      <c r="CU34" s="120"/>
      <c r="CV34" s="120"/>
      <c r="CW34" s="120"/>
      <c r="CX34" s="120"/>
      <c r="CY34" s="120"/>
      <c r="CZ34" s="120"/>
      <c r="DA34" s="120"/>
      <c r="DB34" s="120"/>
      <c r="DC34" s="120"/>
      <c r="DD34" s="120"/>
      <c r="DE34" s="120"/>
      <c r="DF34" s="120"/>
      <c r="DG34" s="120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0"/>
      <c r="EL34" s="120"/>
      <c r="EM34" s="120"/>
      <c r="EN34" s="120"/>
      <c r="EO34" s="120"/>
      <c r="EP34" s="120"/>
      <c r="EQ34" s="120"/>
      <c r="ER34" s="120"/>
      <c r="ES34" s="120"/>
      <c r="ET34" s="120"/>
      <c r="EU34" s="120"/>
      <c r="EV34" s="120"/>
      <c r="EW34" s="120"/>
      <c r="EX34" s="120"/>
      <c r="EY34" s="120"/>
      <c r="EZ34" s="120"/>
      <c r="FA34" s="120"/>
      <c r="FB34" s="120"/>
      <c r="FC34" s="120"/>
      <c r="FD34" s="120"/>
      <c r="FE34" s="120"/>
      <c r="FF34" s="120"/>
      <c r="FG34" s="120"/>
      <c r="FH34" s="120"/>
      <c r="FI34" s="120"/>
      <c r="FJ34" s="120"/>
      <c r="FK34" s="120"/>
      <c r="FL34" s="120"/>
      <c r="FM34" s="120"/>
      <c r="FN34" s="120"/>
      <c r="FO34" s="120"/>
      <c r="FP34" s="120"/>
      <c r="FQ34" s="120"/>
      <c r="FR34" s="120"/>
      <c r="FS34" s="120"/>
      <c r="FT34" s="120"/>
      <c r="FU34" s="120"/>
      <c r="FV34" s="120"/>
      <c r="FW34" s="120"/>
      <c r="FX34" s="120"/>
      <c r="FY34" s="120"/>
      <c r="FZ34" s="120"/>
      <c r="GA34" s="120"/>
      <c r="GB34" s="120"/>
      <c r="GC34" s="120"/>
      <c r="GD34" s="120"/>
      <c r="GE34" s="120"/>
      <c r="GF34" s="120"/>
      <c r="GG34" s="120"/>
      <c r="GH34" s="120"/>
      <c r="GI34" s="120"/>
      <c r="GJ34" s="120"/>
      <c r="GK34" s="120"/>
      <c r="GL34" s="120"/>
      <c r="GM34" s="120"/>
      <c r="GN34" s="120"/>
      <c r="GO34" s="120"/>
      <c r="GP34" s="120"/>
      <c r="GQ34" s="120"/>
      <c r="GR34" s="120"/>
      <c r="GS34" s="120"/>
      <c r="GT34" s="120"/>
      <c r="GU34" s="120"/>
      <c r="GV34" s="120"/>
      <c r="GW34" s="120"/>
      <c r="GX34" s="120"/>
      <c r="GY34" s="120"/>
      <c r="GZ34" s="120"/>
      <c r="HA34" s="120"/>
      <c r="HB34" s="120"/>
      <c r="HC34" s="120"/>
      <c r="HD34" s="120"/>
      <c r="HE34" s="120"/>
      <c r="HF34" s="120"/>
      <c r="HG34" s="120"/>
      <c r="HH34" s="120"/>
      <c r="HI34" s="120"/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120"/>
      <c r="HV34" s="120"/>
      <c r="HW34" s="120"/>
      <c r="HX34" s="120"/>
      <c r="HY34" s="120"/>
      <c r="HZ34" s="120"/>
      <c r="IA34" s="120"/>
      <c r="IB34" s="120"/>
      <c r="IC34" s="120"/>
      <c r="ID34" s="120"/>
      <c r="IE34" s="120"/>
      <c r="IF34" s="120"/>
      <c r="IG34" s="120"/>
      <c r="IH34" s="120"/>
      <c r="II34" s="120"/>
      <c r="IJ34" s="120"/>
      <c r="IK34" s="120"/>
      <c r="IL34" s="120"/>
      <c r="IM34" s="120"/>
      <c r="IN34" s="120"/>
      <c r="IO34" s="120"/>
      <c r="IP34" s="120"/>
      <c r="IQ34" s="120"/>
      <c r="IR34" s="120"/>
      <c r="IS34" s="120"/>
      <c r="IT34" s="120"/>
      <c r="IU34" s="120"/>
      <c r="IV34" s="120"/>
    </row>
    <row r="35" spans="1:256" ht="18" customHeight="1">
      <c r="A35" s="62" t="s">
        <v>156</v>
      </c>
      <c r="C35" s="62"/>
      <c r="F35" s="65"/>
      <c r="G35" s="71">
        <v>-15110417</v>
      </c>
      <c r="H35" s="6"/>
      <c r="I35" s="71">
        <v>-22937643</v>
      </c>
      <c r="J35" s="71"/>
      <c r="K35" s="71">
        <v>-15543943</v>
      </c>
      <c r="L35" s="80"/>
      <c r="M35" s="71">
        <v>-20819171</v>
      </c>
    </row>
    <row r="36" spans="1:256" ht="18" customHeight="1">
      <c r="A36" s="62" t="s">
        <v>157</v>
      </c>
      <c r="C36" s="62"/>
      <c r="F36" s="65"/>
      <c r="G36" s="71">
        <v>-11096263</v>
      </c>
      <c r="H36" s="6"/>
      <c r="I36" s="71">
        <v>1328448</v>
      </c>
      <c r="J36" s="71"/>
      <c r="K36" s="71">
        <v>-11096263</v>
      </c>
      <c r="L36" s="80"/>
      <c r="M36" s="71">
        <v>1328448</v>
      </c>
    </row>
    <row r="37" spans="1:256" ht="18" customHeight="1">
      <c r="A37" s="62" t="s">
        <v>13</v>
      </c>
      <c r="C37" s="62"/>
      <c r="F37" s="65"/>
      <c r="G37" s="6">
        <v>-438336</v>
      </c>
      <c r="H37" s="6"/>
      <c r="I37" s="6">
        <v>39094759</v>
      </c>
      <c r="J37" s="71"/>
      <c r="K37" s="6">
        <v>-438336</v>
      </c>
      <c r="L37" s="80"/>
      <c r="M37" s="6">
        <v>11093831</v>
      </c>
    </row>
    <row r="38" spans="1:256" ht="18" customHeight="1">
      <c r="A38" s="62" t="s">
        <v>14</v>
      </c>
      <c r="C38" s="62"/>
      <c r="F38" s="65"/>
      <c r="G38" s="31">
        <v>76525</v>
      </c>
      <c r="H38" s="6"/>
      <c r="I38" s="31">
        <v>2423697</v>
      </c>
      <c r="J38" s="71"/>
      <c r="K38" s="31">
        <v>-151413</v>
      </c>
      <c r="L38" s="80"/>
      <c r="M38" s="6">
        <v>268994</v>
      </c>
    </row>
    <row r="39" spans="1:256" ht="18" customHeight="1">
      <c r="A39" s="62" t="s">
        <v>15</v>
      </c>
      <c r="C39" s="62"/>
      <c r="F39" s="65"/>
      <c r="G39" s="31">
        <v>-234468</v>
      </c>
      <c r="H39" s="6"/>
      <c r="I39" s="31">
        <v>-1024309</v>
      </c>
      <c r="J39" s="71"/>
      <c r="K39" s="31" t="s">
        <v>11</v>
      </c>
      <c r="L39" s="80"/>
      <c r="M39" s="31" t="s">
        <v>11</v>
      </c>
    </row>
    <row r="40" spans="1:256" ht="18" customHeight="1">
      <c r="A40" s="62" t="s">
        <v>28</v>
      </c>
      <c r="C40" s="62"/>
      <c r="F40" s="65"/>
      <c r="G40" s="6">
        <v>500935</v>
      </c>
      <c r="H40" s="6"/>
      <c r="I40" s="6">
        <v>-580569</v>
      </c>
      <c r="J40" s="31"/>
      <c r="K40" s="6">
        <v>632724</v>
      </c>
      <c r="L40" s="31"/>
      <c r="M40" s="31">
        <v>-575569</v>
      </c>
    </row>
    <row r="41" spans="1:256" ht="18" customHeight="1">
      <c r="A41" s="77" t="s">
        <v>133</v>
      </c>
      <c r="B41" s="30"/>
      <c r="F41" s="68"/>
      <c r="I41" s="62"/>
    </row>
    <row r="42" spans="1:256" ht="18" customHeight="1">
      <c r="A42" s="62" t="s">
        <v>179</v>
      </c>
      <c r="B42" s="30"/>
      <c r="F42" s="68"/>
      <c r="G42" s="6">
        <v>-1474338</v>
      </c>
      <c r="I42" s="6">
        <v>40719187</v>
      </c>
      <c r="K42" s="6">
        <v>3928975</v>
      </c>
      <c r="M42" s="6">
        <v>39194215</v>
      </c>
    </row>
    <row r="43" spans="1:256" ht="18" customHeight="1">
      <c r="A43" s="62" t="s">
        <v>204</v>
      </c>
      <c r="B43" s="30"/>
      <c r="F43" s="68"/>
      <c r="G43" s="6">
        <v>-175000</v>
      </c>
      <c r="I43" s="31" t="s">
        <v>11</v>
      </c>
      <c r="K43" s="6">
        <v>-175000</v>
      </c>
      <c r="M43" s="31" t="s">
        <v>11</v>
      </c>
    </row>
    <row r="44" spans="1:256" ht="18" customHeight="1">
      <c r="A44" s="62" t="s">
        <v>228</v>
      </c>
      <c r="B44" s="30"/>
      <c r="F44" s="68"/>
      <c r="G44" s="6">
        <v>64050000</v>
      </c>
      <c r="I44" s="31" t="s">
        <v>11</v>
      </c>
      <c r="K44" s="6">
        <v>64050000</v>
      </c>
      <c r="M44" s="31" t="s">
        <v>11</v>
      </c>
    </row>
    <row r="45" spans="1:256" ht="18" customHeight="1">
      <c r="A45" s="62" t="s">
        <v>180</v>
      </c>
      <c r="B45" s="30"/>
      <c r="F45" s="68"/>
      <c r="G45" s="32" t="s">
        <v>11</v>
      </c>
      <c r="I45" s="33">
        <v>-4920813</v>
      </c>
      <c r="K45" s="32" t="s">
        <v>11</v>
      </c>
      <c r="M45" s="33">
        <v>-4920813</v>
      </c>
    </row>
    <row r="46" spans="1:256" ht="18" customHeight="1">
      <c r="A46" s="77" t="s">
        <v>134</v>
      </c>
      <c r="B46" s="30"/>
      <c r="C46" s="62"/>
      <c r="F46" s="68"/>
      <c r="G46" s="121">
        <f>SUM(G33:G45)</f>
        <v>104651949</v>
      </c>
      <c r="H46" s="6"/>
      <c r="I46" s="121">
        <f>SUM(I33:I45)</f>
        <v>91953010</v>
      </c>
      <c r="K46" s="121">
        <f>SUM(K33:K45)</f>
        <v>110181874</v>
      </c>
      <c r="M46" s="121">
        <f>SUM(M33:M45)</f>
        <v>61836320</v>
      </c>
    </row>
    <row r="47" spans="1:256" ht="18" customHeight="1">
      <c r="A47" s="62" t="s">
        <v>135</v>
      </c>
      <c r="B47" s="30"/>
      <c r="C47" s="62"/>
      <c r="F47" s="68"/>
      <c r="G47" s="6">
        <v>-604556</v>
      </c>
      <c r="H47" s="6"/>
      <c r="I47" s="6">
        <v>-1958089</v>
      </c>
      <c r="J47" s="6"/>
      <c r="K47" s="6">
        <v>-604556</v>
      </c>
      <c r="L47" s="6"/>
      <c r="M47" s="6">
        <v>-1958090</v>
      </c>
    </row>
    <row r="48" spans="1:256" ht="18" customHeight="1">
      <c r="A48" s="62" t="s">
        <v>136</v>
      </c>
      <c r="B48" s="30"/>
      <c r="C48" s="62"/>
      <c r="F48" s="68"/>
      <c r="G48" s="33">
        <v>-7562027</v>
      </c>
      <c r="H48" s="6"/>
      <c r="I48" s="33">
        <v>-8778071</v>
      </c>
      <c r="J48" s="71"/>
      <c r="K48" s="33">
        <v>-6551183</v>
      </c>
      <c r="L48" s="80"/>
      <c r="M48" s="33">
        <v>-7087851</v>
      </c>
    </row>
    <row r="49" spans="1:15" ht="18" hidden="1" customHeight="1">
      <c r="A49" s="62" t="s">
        <v>166</v>
      </c>
      <c r="B49" s="30"/>
      <c r="C49" s="62"/>
      <c r="F49" s="68"/>
      <c r="G49" s="32"/>
      <c r="H49" s="6"/>
      <c r="I49" s="32" t="s">
        <v>11</v>
      </c>
      <c r="J49" s="71"/>
      <c r="K49" s="32"/>
      <c r="L49" s="80"/>
      <c r="M49" s="32" t="s">
        <v>11</v>
      </c>
    </row>
    <row r="50" spans="1:15" ht="18" customHeight="1">
      <c r="A50" s="77" t="s">
        <v>137</v>
      </c>
      <c r="C50" s="30"/>
      <c r="F50" s="65"/>
      <c r="G50" s="33">
        <f>SUM(G46:G49)</f>
        <v>96485366</v>
      </c>
      <c r="I50" s="33">
        <f>SUM(I46:I49)</f>
        <v>81216850</v>
      </c>
      <c r="J50" s="71"/>
      <c r="K50" s="33">
        <f>SUM(K46:K49)</f>
        <v>103026135</v>
      </c>
      <c r="L50" s="71"/>
      <c r="M50" s="33">
        <f>SUM(M46:M49)</f>
        <v>52790379</v>
      </c>
    </row>
    <row r="51" spans="1:15" ht="18" customHeight="1">
      <c r="A51" s="77"/>
      <c r="C51" s="30"/>
      <c r="F51" s="65"/>
      <c r="G51" s="6"/>
      <c r="I51" s="6"/>
      <c r="J51" s="71"/>
      <c r="K51" s="6"/>
      <c r="L51" s="71"/>
      <c r="M51" s="6"/>
    </row>
    <row r="52" spans="1:15" ht="19.5" customHeight="1">
      <c r="A52" s="60" t="s">
        <v>0</v>
      </c>
      <c r="B52" s="61"/>
      <c r="C52" s="61"/>
      <c r="D52" s="61"/>
      <c r="E52" s="61"/>
      <c r="F52" s="61"/>
      <c r="G52" s="61"/>
      <c r="H52" s="61"/>
      <c r="I52" s="61"/>
      <c r="J52" s="61"/>
    </row>
    <row r="53" spans="1:15" ht="19.5" customHeight="1">
      <c r="A53" s="60" t="s">
        <v>138</v>
      </c>
      <c r="B53" s="61"/>
      <c r="C53" s="61"/>
      <c r="D53" s="61"/>
      <c r="E53" s="61"/>
      <c r="F53" s="61"/>
      <c r="G53" s="61"/>
      <c r="H53" s="61"/>
      <c r="I53" s="61"/>
      <c r="J53" s="61"/>
      <c r="K53" s="68"/>
      <c r="L53" s="68"/>
      <c r="M53" s="68"/>
    </row>
    <row r="54" spans="1:15" ht="19.5" customHeight="1">
      <c r="A54" s="60" t="str">
        <f>A3</f>
        <v>FOR THE YEAR ENDED DECEMBER 31, 2025</v>
      </c>
      <c r="B54" s="63"/>
      <c r="C54" s="63"/>
      <c r="D54" s="63"/>
      <c r="E54" s="63"/>
      <c r="F54" s="63"/>
      <c r="G54" s="63"/>
      <c r="H54" s="63"/>
      <c r="I54" s="63"/>
      <c r="J54" s="63"/>
      <c r="K54" s="61"/>
      <c r="M54" s="68"/>
      <c r="O54" s="62" t="s">
        <v>139</v>
      </c>
    </row>
    <row r="55" spans="1:15" ht="19.5" customHeight="1">
      <c r="A55" s="63"/>
      <c r="B55" s="86"/>
      <c r="C55" s="61"/>
      <c r="D55" s="61"/>
      <c r="E55" s="61"/>
      <c r="F55" s="61"/>
      <c r="G55" s="61"/>
      <c r="H55" s="61"/>
      <c r="I55" s="61"/>
      <c r="J55" s="61"/>
      <c r="K55" s="61"/>
      <c r="L55" s="68"/>
      <c r="M55" s="68"/>
    </row>
    <row r="56" spans="1:15" ht="18" customHeight="1">
      <c r="C56" s="64"/>
      <c r="D56" s="64"/>
      <c r="E56" s="64"/>
      <c r="G56" s="123" t="s">
        <v>3</v>
      </c>
      <c r="H56" s="123"/>
      <c r="I56" s="123"/>
      <c r="J56" s="123"/>
      <c r="K56" s="123"/>
      <c r="L56" s="123"/>
      <c r="M56" s="123"/>
    </row>
    <row r="57" spans="1:15" ht="18" customHeight="1">
      <c r="C57" s="64"/>
      <c r="D57" s="64"/>
      <c r="E57" s="64"/>
      <c r="G57" s="124" t="s">
        <v>4</v>
      </c>
      <c r="H57" s="124"/>
      <c r="I57" s="124"/>
      <c r="J57" s="68"/>
      <c r="K57" s="124" t="s">
        <v>5</v>
      </c>
      <c r="L57" s="124"/>
      <c r="M57" s="124"/>
    </row>
    <row r="58" spans="1:15" ht="18" customHeight="1">
      <c r="C58" s="64"/>
      <c r="D58" s="64"/>
      <c r="E58" s="64"/>
      <c r="G58" s="28">
        <f>+G7</f>
        <v>2025</v>
      </c>
      <c r="I58" s="28">
        <f>+I7</f>
        <v>2024</v>
      </c>
      <c r="J58" s="29"/>
      <c r="K58" s="28">
        <f>+K7</f>
        <v>2025</v>
      </c>
      <c r="M58" s="28">
        <f>+M7</f>
        <v>2024</v>
      </c>
    </row>
    <row r="59" spans="1:15" ht="18" customHeight="1">
      <c r="A59" s="77" t="s">
        <v>140</v>
      </c>
      <c r="B59" s="65"/>
      <c r="F59" s="68"/>
      <c r="G59" s="71"/>
      <c r="H59" s="68"/>
      <c r="I59" s="71"/>
      <c r="J59" s="71"/>
      <c r="K59" s="71"/>
      <c r="L59" s="80"/>
      <c r="M59" s="71"/>
    </row>
    <row r="60" spans="1:15" ht="18" customHeight="1">
      <c r="A60" s="62" t="s">
        <v>141</v>
      </c>
      <c r="C60" s="62"/>
      <c r="D60" s="30"/>
      <c r="F60" s="65"/>
      <c r="G60" s="31">
        <v>2588782</v>
      </c>
      <c r="I60" s="31">
        <v>3873050</v>
      </c>
      <c r="J60" s="71"/>
      <c r="K60" s="2">
        <v>1460421</v>
      </c>
      <c r="L60" s="31"/>
      <c r="M60" s="2">
        <v>3271830</v>
      </c>
    </row>
    <row r="61" spans="1:15" ht="18" customHeight="1">
      <c r="A61" s="62" t="s">
        <v>142</v>
      </c>
      <c r="C61" s="62"/>
      <c r="D61" s="30"/>
      <c r="F61" s="65"/>
      <c r="G61" s="31">
        <v>2021600</v>
      </c>
      <c r="I61" s="31">
        <v>2034400</v>
      </c>
      <c r="J61" s="71"/>
      <c r="K61" s="31">
        <v>2021600</v>
      </c>
      <c r="L61" s="71"/>
      <c r="M61" s="31">
        <v>2034400</v>
      </c>
    </row>
    <row r="62" spans="1:15" ht="18" customHeight="1">
      <c r="A62" s="62" t="s">
        <v>181</v>
      </c>
      <c r="C62" s="62"/>
      <c r="D62" s="30"/>
      <c r="F62" s="65"/>
      <c r="G62" s="31">
        <v>-1500000</v>
      </c>
      <c r="I62" s="31">
        <v>9331125</v>
      </c>
      <c r="J62" s="71"/>
      <c r="K62" s="31">
        <v>-1500000</v>
      </c>
      <c r="L62" s="71"/>
      <c r="M62" s="31">
        <v>9331125</v>
      </c>
    </row>
    <row r="63" spans="1:15" ht="18" customHeight="1">
      <c r="A63" s="62" t="s">
        <v>182</v>
      </c>
      <c r="C63" s="62"/>
      <c r="D63" s="30"/>
      <c r="F63" s="65"/>
      <c r="G63" s="31">
        <v>-111500000</v>
      </c>
      <c r="I63" s="31">
        <v>-13500000</v>
      </c>
      <c r="J63" s="71"/>
      <c r="K63" s="31">
        <v>-111500000</v>
      </c>
      <c r="L63" s="71"/>
      <c r="M63" s="31">
        <v>-13500000</v>
      </c>
    </row>
    <row r="64" spans="1:15" ht="18" customHeight="1">
      <c r="A64" s="62" t="s">
        <v>143</v>
      </c>
      <c r="C64" s="62"/>
      <c r="D64" s="30"/>
      <c r="F64" s="65"/>
      <c r="G64" s="31">
        <v>101500000</v>
      </c>
      <c r="I64" s="31">
        <v>44557143</v>
      </c>
      <c r="J64" s="71"/>
      <c r="K64" s="31">
        <v>101500000</v>
      </c>
      <c r="L64" s="71"/>
      <c r="M64" s="31">
        <v>28500000</v>
      </c>
    </row>
    <row r="65" spans="1:13" ht="18" customHeight="1">
      <c r="A65" s="62" t="s">
        <v>144</v>
      </c>
      <c r="C65" s="62"/>
      <c r="D65" s="30"/>
      <c r="F65" s="65"/>
      <c r="G65" s="31" t="s">
        <v>11</v>
      </c>
      <c r="I65" s="31">
        <v>-1500000</v>
      </c>
      <c r="J65" s="71"/>
      <c r="K65" s="31" t="s">
        <v>11</v>
      </c>
      <c r="L65" s="71"/>
      <c r="M65" s="31" t="s">
        <v>11</v>
      </c>
    </row>
    <row r="66" spans="1:13" ht="18" customHeight="1">
      <c r="A66" s="62" t="s">
        <v>169</v>
      </c>
      <c r="C66" s="62"/>
      <c r="D66" s="30"/>
      <c r="F66" s="65"/>
      <c r="G66" s="31" t="s">
        <v>11</v>
      </c>
      <c r="I66" s="31">
        <v>8500000</v>
      </c>
      <c r="J66" s="71"/>
      <c r="K66" s="31" t="s">
        <v>11</v>
      </c>
      <c r="L66" s="71"/>
      <c r="M66" s="31" t="s">
        <v>11</v>
      </c>
    </row>
    <row r="67" spans="1:13" ht="18" customHeight="1">
      <c r="A67" s="62" t="s">
        <v>145</v>
      </c>
      <c r="C67" s="62"/>
      <c r="D67" s="30"/>
      <c r="F67" s="65"/>
      <c r="G67" s="31" t="s">
        <v>11</v>
      </c>
      <c r="I67" s="31">
        <v>-20000000</v>
      </c>
      <c r="J67" s="71"/>
      <c r="K67" s="31" t="s">
        <v>11</v>
      </c>
      <c r="L67" s="71"/>
      <c r="M67" s="31" t="s">
        <v>11</v>
      </c>
    </row>
    <row r="68" spans="1:13" ht="18" customHeight="1">
      <c r="A68" s="62" t="s">
        <v>146</v>
      </c>
      <c r="C68" s="62"/>
      <c r="D68" s="30"/>
      <c r="F68" s="65"/>
      <c r="G68" s="31">
        <v>6750000</v>
      </c>
      <c r="I68" s="31">
        <v>20250000</v>
      </c>
      <c r="J68" s="71"/>
      <c r="K68" s="31" t="s">
        <v>11</v>
      </c>
      <c r="L68" s="71"/>
      <c r="M68" s="31" t="s">
        <v>11</v>
      </c>
    </row>
    <row r="69" spans="1:13" ht="18" customHeight="1">
      <c r="A69" s="62" t="s">
        <v>232</v>
      </c>
      <c r="C69" s="62"/>
      <c r="D69" s="30"/>
      <c r="F69" s="65"/>
      <c r="G69" s="31" t="s">
        <v>11</v>
      </c>
      <c r="I69" s="31">
        <v>20000000</v>
      </c>
      <c r="J69" s="71"/>
      <c r="K69" s="31" t="s">
        <v>11</v>
      </c>
      <c r="L69" s="31"/>
      <c r="M69" s="31" t="s">
        <v>11</v>
      </c>
    </row>
    <row r="70" spans="1:13" ht="18" customHeight="1">
      <c r="A70" s="62" t="s">
        <v>183</v>
      </c>
      <c r="C70" s="62"/>
      <c r="D70" s="30"/>
      <c r="F70" s="65"/>
      <c r="G70" s="31">
        <v>2063176</v>
      </c>
      <c r="I70" s="31">
        <v>504579</v>
      </c>
      <c r="J70" s="71"/>
      <c r="K70" s="31">
        <v>1883176</v>
      </c>
      <c r="L70" s="31"/>
      <c r="M70" s="31">
        <v>34019</v>
      </c>
    </row>
    <row r="71" spans="1:13" ht="18" customHeight="1">
      <c r="A71" s="62" t="s">
        <v>207</v>
      </c>
      <c r="C71" s="62"/>
      <c r="D71" s="30"/>
      <c r="F71" s="65"/>
      <c r="G71" s="31">
        <v>63599999.999999993</v>
      </c>
      <c r="I71" s="31" t="s">
        <v>11</v>
      </c>
      <c r="K71" s="31" t="s">
        <v>11</v>
      </c>
      <c r="M71" s="31" t="s">
        <v>11</v>
      </c>
    </row>
    <row r="72" spans="1:13" ht="17.5" customHeight="1">
      <c r="A72" s="62" t="s">
        <v>231</v>
      </c>
      <c r="C72" s="62"/>
      <c r="D72" s="62"/>
      <c r="E72" s="62"/>
      <c r="F72" s="65"/>
      <c r="G72" s="31">
        <v>6344223</v>
      </c>
      <c r="I72" s="31">
        <v>2800000</v>
      </c>
      <c r="J72" s="71"/>
      <c r="K72" s="31">
        <v>6787219</v>
      </c>
      <c r="L72" s="31"/>
      <c r="M72" s="31">
        <v>2800000</v>
      </c>
    </row>
    <row r="73" spans="1:13" ht="17.5" customHeight="1">
      <c r="A73" s="62" t="s">
        <v>229</v>
      </c>
      <c r="C73" s="62"/>
      <c r="D73" s="62"/>
      <c r="E73" s="62"/>
      <c r="F73" s="65"/>
      <c r="G73" s="31" t="s">
        <v>11</v>
      </c>
      <c r="I73" s="31" t="s">
        <v>11</v>
      </c>
      <c r="J73" s="71"/>
      <c r="K73" s="31">
        <v>27000000</v>
      </c>
      <c r="L73" s="31"/>
      <c r="M73" s="31" t="s">
        <v>11</v>
      </c>
    </row>
    <row r="74" spans="1:13" ht="17.5" customHeight="1">
      <c r="A74" s="62" t="s">
        <v>209</v>
      </c>
      <c r="C74" s="62"/>
      <c r="D74" s="62"/>
      <c r="E74" s="62"/>
      <c r="F74" s="65"/>
      <c r="G74" s="31">
        <v>12994930</v>
      </c>
      <c r="I74" s="31" t="s">
        <v>11</v>
      </c>
      <c r="J74" s="71"/>
      <c r="K74" s="31">
        <v>12994930</v>
      </c>
      <c r="L74" s="31"/>
      <c r="M74" s="31" t="s">
        <v>11</v>
      </c>
    </row>
    <row r="75" spans="1:13" ht="18" customHeight="1">
      <c r="A75" s="62" t="s">
        <v>148</v>
      </c>
      <c r="C75" s="62"/>
      <c r="D75" s="30"/>
      <c r="F75" s="65"/>
      <c r="G75" s="71">
        <v>-38500000</v>
      </c>
      <c r="I75" s="71">
        <v>-5600000</v>
      </c>
      <c r="J75" s="71"/>
      <c r="K75" s="71">
        <v>-38500000</v>
      </c>
      <c r="L75" s="31"/>
      <c r="M75" s="71">
        <v>-5600000</v>
      </c>
    </row>
    <row r="76" spans="1:13" ht="17.5" customHeight="1">
      <c r="A76" s="62" t="s">
        <v>208</v>
      </c>
      <c r="C76" s="62"/>
      <c r="D76" s="62"/>
      <c r="E76" s="62"/>
      <c r="F76" s="65"/>
      <c r="G76" s="31">
        <v>-60000000</v>
      </c>
      <c r="I76" s="31" t="s">
        <v>11</v>
      </c>
      <c r="J76" s="71"/>
      <c r="K76" s="31" t="s">
        <v>11</v>
      </c>
      <c r="L76" s="31"/>
      <c r="M76" s="31" t="s">
        <v>11</v>
      </c>
    </row>
    <row r="77" spans="1:13" ht="17.5" customHeight="1">
      <c r="A77" s="62" t="s">
        <v>184</v>
      </c>
      <c r="C77" s="62"/>
      <c r="D77" s="62"/>
      <c r="E77" s="62"/>
      <c r="F77" s="65"/>
      <c r="G77" s="31" t="s">
        <v>11</v>
      </c>
      <c r="I77" s="31">
        <v>-3060000</v>
      </c>
      <c r="J77" s="71"/>
      <c r="K77" s="31" t="s">
        <v>11</v>
      </c>
      <c r="L77" s="31"/>
      <c r="M77" s="31">
        <v>-3060000</v>
      </c>
    </row>
    <row r="78" spans="1:13" ht="18" customHeight="1">
      <c r="A78" s="62" t="s">
        <v>217</v>
      </c>
      <c r="C78" s="62"/>
      <c r="D78" s="30"/>
      <c r="F78" s="65"/>
      <c r="G78" s="71">
        <v>-46410746</v>
      </c>
      <c r="I78" s="71">
        <v>-10013346</v>
      </c>
      <c r="J78" s="71"/>
      <c r="K78" s="31">
        <v>-44410846</v>
      </c>
      <c r="L78" s="31"/>
      <c r="M78" s="31">
        <v>-7932963</v>
      </c>
    </row>
    <row r="79" spans="1:13" ht="18" customHeight="1">
      <c r="A79" s="62" t="s">
        <v>147</v>
      </c>
      <c r="C79" s="62"/>
      <c r="D79" s="30"/>
      <c r="F79" s="65"/>
      <c r="G79" s="96">
        <v>-1033250</v>
      </c>
      <c r="I79" s="96">
        <v>-32200</v>
      </c>
      <c r="J79" s="71"/>
      <c r="K79" s="96">
        <v>-1033250</v>
      </c>
      <c r="L79" s="31"/>
      <c r="M79" s="96">
        <v>-32200</v>
      </c>
    </row>
    <row r="80" spans="1:13" ht="18" hidden="1" customHeight="1">
      <c r="A80" s="62" t="s">
        <v>149</v>
      </c>
      <c r="C80" s="62"/>
      <c r="D80" s="30"/>
      <c r="F80" s="65"/>
      <c r="G80" s="122"/>
      <c r="I80" s="122" t="s">
        <v>11</v>
      </c>
      <c r="J80" s="81"/>
      <c r="K80" s="122"/>
      <c r="L80" s="31"/>
      <c r="M80" s="122" t="s">
        <v>11</v>
      </c>
    </row>
    <row r="81" spans="1:18" ht="18" customHeight="1">
      <c r="A81" s="77" t="s">
        <v>167</v>
      </c>
      <c r="C81" s="30"/>
      <c r="F81" s="65"/>
      <c r="G81" s="32">
        <f>SUM(G60:G80)</f>
        <v>-61081285</v>
      </c>
      <c r="I81" s="32">
        <f>SUM(I60:I80)</f>
        <v>58144751</v>
      </c>
      <c r="J81" s="71"/>
      <c r="K81" s="32">
        <f>SUM(K60:K80)</f>
        <v>-43296750</v>
      </c>
      <c r="L81" s="71"/>
      <c r="M81" s="32">
        <f>SUM(M60:M80)</f>
        <v>15846211</v>
      </c>
    </row>
    <row r="82" spans="1:18" ht="18" customHeight="1">
      <c r="A82" s="30"/>
      <c r="B82" s="30"/>
      <c r="G82" s="6"/>
      <c r="I82" s="6"/>
      <c r="J82" s="71"/>
      <c r="K82" s="6"/>
      <c r="L82" s="71"/>
      <c r="M82" s="6"/>
    </row>
    <row r="83" spans="1:18" ht="18" customHeight="1">
      <c r="A83" s="77" t="s">
        <v>150</v>
      </c>
      <c r="B83" s="30"/>
      <c r="G83" s="6"/>
      <c r="I83" s="6"/>
      <c r="J83" s="71"/>
      <c r="K83" s="6"/>
      <c r="L83" s="71"/>
      <c r="M83" s="6"/>
    </row>
    <row r="84" spans="1:18" ht="18" customHeight="1">
      <c r="A84" s="62" t="s">
        <v>185</v>
      </c>
      <c r="B84" s="30"/>
      <c r="G84" s="6">
        <v>9000000</v>
      </c>
      <c r="I84" s="6">
        <v>-27340000</v>
      </c>
      <c r="J84" s="71"/>
      <c r="K84" s="6">
        <v>9000000</v>
      </c>
      <c r="L84" s="71"/>
      <c r="M84" s="6">
        <v>-27340000</v>
      </c>
    </row>
    <row r="85" spans="1:18" ht="18" customHeight="1">
      <c r="A85" s="62" t="s">
        <v>186</v>
      </c>
      <c r="B85" s="30"/>
      <c r="G85" s="6">
        <v>-8191556</v>
      </c>
      <c r="I85" s="6">
        <v>-8996637</v>
      </c>
      <c r="J85" s="71"/>
      <c r="K85" s="6">
        <v>-8162565</v>
      </c>
      <c r="L85" s="71"/>
      <c r="M85" s="6">
        <v>-8797534</v>
      </c>
    </row>
    <row r="86" spans="1:18" ht="18" customHeight="1">
      <c r="A86" s="77" t="s">
        <v>168</v>
      </c>
      <c r="B86" s="77"/>
      <c r="C86" s="30"/>
      <c r="F86" s="65"/>
      <c r="G86" s="59">
        <f>SUM(G84:G85)</f>
        <v>808444</v>
      </c>
      <c r="I86" s="59">
        <f>SUM(I84:I85)</f>
        <v>-36336637</v>
      </c>
      <c r="J86" s="71"/>
      <c r="K86" s="59">
        <f>SUM(K84:K85)</f>
        <v>837435</v>
      </c>
      <c r="L86" s="71"/>
      <c r="M86" s="59">
        <f>SUM(M84:M85)</f>
        <v>-36137534</v>
      </c>
    </row>
    <row r="87" spans="1:18" ht="7.5" customHeight="1">
      <c r="A87" s="30"/>
      <c r="B87" s="30"/>
      <c r="G87" s="6"/>
      <c r="I87" s="6"/>
      <c r="J87" s="71"/>
      <c r="K87" s="6"/>
      <c r="L87" s="71"/>
      <c r="M87" s="6"/>
    </row>
    <row r="88" spans="1:18" ht="18" customHeight="1">
      <c r="A88" s="77" t="s">
        <v>218</v>
      </c>
      <c r="G88" s="6">
        <f>G50+G81+G86</f>
        <v>36212525</v>
      </c>
      <c r="I88" s="6">
        <f>I50+I81+I86</f>
        <v>103024964</v>
      </c>
      <c r="J88" s="71"/>
      <c r="K88" s="6">
        <f>K50+K81+K86</f>
        <v>60566820</v>
      </c>
      <c r="L88" s="71"/>
      <c r="M88" s="6">
        <f>M50+M81+M86</f>
        <v>32499056</v>
      </c>
    </row>
    <row r="89" spans="1:18" ht="7.5" customHeight="1">
      <c r="A89" s="77"/>
      <c r="B89" s="34"/>
      <c r="G89" s="6"/>
      <c r="I89" s="6"/>
      <c r="J89" s="71"/>
      <c r="K89" s="6"/>
      <c r="L89" s="71"/>
      <c r="M89" s="6"/>
    </row>
    <row r="90" spans="1:18" ht="18" customHeight="1">
      <c r="A90" s="62" t="s">
        <v>151</v>
      </c>
      <c r="B90" s="30"/>
      <c r="C90" s="62"/>
      <c r="F90" s="65"/>
      <c r="G90" s="32">
        <f>BS_EN!J10</f>
        <v>169124911</v>
      </c>
      <c r="I90" s="32">
        <v>66099947</v>
      </c>
      <c r="J90" s="71"/>
      <c r="K90" s="32">
        <f>BS_EN!N10</f>
        <v>57020751</v>
      </c>
      <c r="L90" s="71"/>
      <c r="M90" s="32">
        <v>24521695</v>
      </c>
    </row>
    <row r="91" spans="1:18" ht="7.5" customHeight="1">
      <c r="A91" s="30"/>
      <c r="G91" s="6"/>
      <c r="I91" s="6"/>
      <c r="J91" s="71"/>
      <c r="K91" s="6"/>
      <c r="L91" s="71"/>
      <c r="M91" s="6"/>
    </row>
    <row r="92" spans="1:18" ht="18" customHeight="1" thickBot="1">
      <c r="A92" s="77" t="s">
        <v>152</v>
      </c>
      <c r="B92" s="34"/>
      <c r="G92" s="58">
        <f>SUM(G88:G90)</f>
        <v>205337436</v>
      </c>
      <c r="I92" s="58">
        <f>SUM(I88:I90)</f>
        <v>169124911</v>
      </c>
      <c r="J92" s="71"/>
      <c r="K92" s="58">
        <f>SUM(K88:K90)</f>
        <v>117587571</v>
      </c>
      <c r="L92" s="71"/>
      <c r="M92" s="58">
        <f>SUM(M88:M90)</f>
        <v>57020751</v>
      </c>
      <c r="O92" s="121"/>
      <c r="P92" s="121"/>
      <c r="Q92" s="121"/>
      <c r="R92" s="121"/>
    </row>
    <row r="93" spans="1:18" ht="6.75" customHeight="1" thickTop="1">
      <c r="A93" s="77"/>
      <c r="B93" s="34"/>
      <c r="G93" s="6"/>
      <c r="I93" s="6"/>
      <c r="J93" s="71"/>
      <c r="K93" s="6"/>
      <c r="L93" s="71"/>
      <c r="M93" s="6"/>
      <c r="O93" s="121"/>
      <c r="P93" s="121"/>
      <c r="Q93" s="121"/>
      <c r="R93" s="121"/>
    </row>
    <row r="94" spans="1:18" ht="18" customHeight="1">
      <c r="A94" s="77" t="s">
        <v>153</v>
      </c>
      <c r="B94" s="30"/>
      <c r="G94" s="6"/>
      <c r="I94" s="6"/>
      <c r="J94" s="71"/>
      <c r="K94" s="6"/>
      <c r="L94" s="71"/>
      <c r="M94" s="6"/>
    </row>
    <row r="95" spans="1:18" ht="6" customHeight="1">
      <c r="A95" s="77"/>
      <c r="B95" s="30"/>
      <c r="G95" s="6"/>
      <c r="I95" s="6"/>
      <c r="J95" s="71"/>
      <c r="K95" s="6"/>
      <c r="L95" s="71"/>
      <c r="M95" s="6"/>
      <c r="Q95" s="62" t="s">
        <v>154</v>
      </c>
    </row>
    <row r="96" spans="1:18" ht="18" customHeight="1">
      <c r="A96" s="62" t="s">
        <v>155</v>
      </c>
      <c r="B96" s="30"/>
      <c r="G96" s="6"/>
      <c r="I96" s="6"/>
      <c r="J96" s="71"/>
      <c r="K96" s="6"/>
      <c r="L96" s="71"/>
      <c r="M96" s="6"/>
    </row>
    <row r="97" spans="1:18" ht="18" customHeight="1">
      <c r="A97" s="30" t="s">
        <v>219</v>
      </c>
      <c r="C97" s="62"/>
      <c r="G97" s="31">
        <v>12294926.59</v>
      </c>
      <c r="I97" s="31" t="s">
        <v>212</v>
      </c>
      <c r="J97" s="71"/>
      <c r="K97" s="31">
        <v>12294926.59</v>
      </c>
      <c r="L97" s="71"/>
      <c r="M97" s="31" t="s">
        <v>212</v>
      </c>
    </row>
    <row r="98" spans="1:18" ht="18" customHeight="1">
      <c r="A98" s="30" t="s">
        <v>220</v>
      </c>
      <c r="C98" s="62"/>
      <c r="G98" s="31">
        <v>3853107.12</v>
      </c>
      <c r="I98" s="31">
        <v>3504269</v>
      </c>
      <c r="J98" s="71"/>
      <c r="K98" s="31" t="s">
        <v>212</v>
      </c>
      <c r="L98" s="71"/>
      <c r="M98" s="31">
        <v>3504269</v>
      </c>
    </row>
    <row r="99" spans="1:18" ht="18" customHeight="1">
      <c r="A99" s="30" t="s">
        <v>230</v>
      </c>
      <c r="C99" s="62"/>
      <c r="G99" s="31">
        <v>51737554</v>
      </c>
      <c r="I99" s="31" t="s">
        <v>212</v>
      </c>
      <c r="J99" s="71"/>
      <c r="K99" s="31">
        <v>33900648.130000003</v>
      </c>
      <c r="L99" s="71"/>
      <c r="M99" s="31" t="s">
        <v>212</v>
      </c>
    </row>
    <row r="100" spans="1:18" ht="18" customHeight="1">
      <c r="A100" s="30" t="s">
        <v>211</v>
      </c>
      <c r="C100" s="62"/>
      <c r="G100" s="31">
        <v>29564932</v>
      </c>
      <c r="I100" s="31" t="s">
        <v>212</v>
      </c>
      <c r="J100" s="71"/>
      <c r="K100" s="31">
        <v>29564932</v>
      </c>
      <c r="L100" s="71"/>
      <c r="M100" s="31" t="s">
        <v>212</v>
      </c>
    </row>
    <row r="101" spans="1:18" ht="18" customHeight="1">
      <c r="A101" s="30" t="s">
        <v>210</v>
      </c>
      <c r="B101" s="30"/>
      <c r="G101" s="31" t="s">
        <v>212</v>
      </c>
      <c r="I101" s="31">
        <v>564486</v>
      </c>
      <c r="J101" s="71"/>
      <c r="K101" s="31" t="s">
        <v>212</v>
      </c>
      <c r="L101" s="71"/>
      <c r="M101" s="31" t="s">
        <v>212</v>
      </c>
    </row>
    <row r="102" spans="1:18" ht="19.5" customHeight="1">
      <c r="A102" s="30"/>
      <c r="C102" s="62"/>
      <c r="G102" s="6">
        <f>G92-BS_EN!H10</f>
        <v>0</v>
      </c>
      <c r="I102" s="6">
        <f>I92-BS_EN!J10</f>
        <v>0</v>
      </c>
      <c r="J102" s="71"/>
      <c r="K102" s="6">
        <f>K92-BS_EN!L10</f>
        <v>0</v>
      </c>
      <c r="L102" s="71"/>
      <c r="M102" s="6">
        <f>M92-BS_EN!N10</f>
        <v>0</v>
      </c>
    </row>
    <row r="103" spans="1:18" ht="18" customHeight="1">
      <c r="A103" s="77"/>
      <c r="B103" s="35"/>
      <c r="C103" s="62"/>
      <c r="G103" s="6"/>
      <c r="I103" s="6"/>
      <c r="J103" s="71"/>
      <c r="K103" s="6"/>
      <c r="L103" s="71"/>
      <c r="M103" s="6"/>
      <c r="O103" s="121"/>
      <c r="P103" s="121"/>
      <c r="Q103" s="121"/>
      <c r="R103" s="121"/>
    </row>
    <row r="104" spans="1:18" ht="23.25" customHeight="1">
      <c r="I104" s="62"/>
      <c r="M104" s="121"/>
    </row>
  </sheetData>
  <mergeCells count="6">
    <mergeCell ref="G56:M56"/>
    <mergeCell ref="G57:I57"/>
    <mergeCell ref="K57:M57"/>
    <mergeCell ref="G5:M5"/>
    <mergeCell ref="G6:I6"/>
    <mergeCell ref="K6:M6"/>
  </mergeCells>
  <pageMargins left="0.70866141732283472" right="0.11811023622047245" top="0.78740157480314965" bottom="0.59055118110236227" header="0.39370078740157483" footer="0.39370078740157483"/>
  <pageSetup paperSize="9" scale="71" firstPageNumber="11" fitToHeight="0" orientation="portrait" useFirstPageNumber="1" r:id="rId1"/>
  <headerFooter alignWithMargins="0">
    <oddFooter>&amp;L&amp;"Calibri,Regular"&amp;12The accompanying notes are an integral parts of these financial statements.&amp;R&amp;"Calibri,Regular"&amp;12&amp;P</oddFooter>
  </headerFooter>
  <rowBreaks count="1" manualBreakCount="1">
    <brk id="5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BS_EN</vt:lpstr>
      <vt:lpstr>PL_EN</vt:lpstr>
      <vt:lpstr>Equity-conso_EN</vt:lpstr>
      <vt:lpstr>Equity-separate_EN</vt:lpstr>
      <vt:lpstr>CF_EN</vt:lpstr>
      <vt:lpstr>'Equity-conso_EN'!p</vt:lpstr>
      <vt:lpstr>'Equity-separate_EN'!p</vt:lpstr>
      <vt:lpstr>BS_EN!Print_Area</vt:lpstr>
      <vt:lpstr>CF_EN!Print_Area</vt:lpstr>
      <vt:lpstr>'Equity-conso_EN'!Print_Area</vt:lpstr>
      <vt:lpstr>'Equity-separate_EN'!Print_Area</vt:lpstr>
      <vt:lpstr>PL_EN!Print_Area</vt:lpstr>
    </vt:vector>
  </TitlesOfParts>
  <Manager/>
  <Company>KPMG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DefUser</dc:creator>
  <cp:keywords/>
  <dc:description/>
  <cp:lastModifiedBy>lee ACER6</cp:lastModifiedBy>
  <cp:revision/>
  <cp:lastPrinted>2026-02-26T12:01:27Z</cp:lastPrinted>
  <dcterms:created xsi:type="dcterms:W3CDTF">2005-01-05T08:17:29Z</dcterms:created>
  <dcterms:modified xsi:type="dcterms:W3CDTF">2026-02-26T12:01:32Z</dcterms:modified>
  <cp:category/>
  <cp:contentStatus/>
</cp:coreProperties>
</file>